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siere\anul 2024\Circulara proiect buget 2025-2027\set pentru web\"/>
    </mc:Choice>
  </mc:AlternateContent>
  <bookViews>
    <workbookView xWindow="0" yWindow="0" windowWidth="27780" windowHeight="7590" tabRatio="651"/>
  </bookViews>
  <sheets>
    <sheet name="Calcul transf 2025" sheetId="5" r:id="rId1"/>
    <sheet name="Calcul transf 2026" sheetId="6" r:id="rId2"/>
    <sheet name="Calcul transf 2027" sheetId="7" r:id="rId3"/>
  </sheets>
  <definedNames>
    <definedName name="_xlnm.Print_Area" localSheetId="0">'Calcul transf 2025'!$A$1:$N$1025</definedName>
    <definedName name="_xlnm.Print_Area" localSheetId="1">'Calcul transf 2026'!$A$1:$N$1025</definedName>
    <definedName name="_xlnm.Print_Area" localSheetId="2">'Calcul transf 2027'!$A$1:$N$1025</definedName>
    <definedName name="_xlnm.Print_Titles" localSheetId="0">'Calcul transf 2025'!$A:$C,'Calcul transf 2025'!$13:$16</definedName>
    <definedName name="_xlnm.Print_Titles" localSheetId="1">'Calcul transf 2026'!$13:$16</definedName>
    <definedName name="_xlnm.Print_Titles" localSheetId="2">'Calcul transf 2027'!$13:$16</definedName>
  </definedNames>
  <calcPr calcId="162913"/>
</workbook>
</file>

<file path=xl/calcChain.xml><?xml version="1.0" encoding="utf-8"?>
<calcChain xmlns="http://schemas.openxmlformats.org/spreadsheetml/2006/main">
  <c r="J24" i="6" l="1"/>
  <c r="I23" i="6"/>
  <c r="K111" i="6" l="1"/>
  <c r="J111" i="6"/>
  <c r="J36" i="6"/>
  <c r="K25" i="5"/>
  <c r="K24" i="5"/>
  <c r="J52" i="6" l="1"/>
  <c r="P90" i="6"/>
  <c r="Q90" i="6" s="1"/>
  <c r="J120" i="6" l="1"/>
  <c r="J119" i="6"/>
  <c r="J118" i="6"/>
  <c r="J117" i="6"/>
  <c r="J116" i="6"/>
  <c r="J115" i="6"/>
  <c r="J114" i="6"/>
  <c r="J113" i="6"/>
  <c r="J112" i="6"/>
  <c r="J110" i="6"/>
  <c r="J109" i="6"/>
  <c r="J108" i="6"/>
  <c r="J107" i="6"/>
  <c r="J106" i="6"/>
  <c r="J105" i="6"/>
  <c r="J104" i="6"/>
  <c r="J103" i="6"/>
  <c r="J102" i="6"/>
  <c r="J101" i="6"/>
  <c r="J99" i="6"/>
  <c r="J97" i="6"/>
  <c r="J46" i="6"/>
  <c r="J100" i="6"/>
  <c r="K560" i="7"/>
  <c r="J560" i="7"/>
  <c r="J30" i="7"/>
  <c r="J125" i="6"/>
  <c r="J5" i="7" l="1"/>
  <c r="J839" i="5" l="1"/>
  <c r="H81" i="5" l="1"/>
  <c r="H51" i="5"/>
  <c r="I51" i="5" s="1"/>
  <c r="F812" i="7" l="1"/>
  <c r="F813" i="7"/>
  <c r="H128" i="6" l="1"/>
  <c r="H127" i="6"/>
  <c r="H126" i="6"/>
  <c r="H125" i="6"/>
  <c r="H124" i="6"/>
  <c r="H120" i="6"/>
  <c r="I120" i="6" s="1"/>
  <c r="H119" i="6"/>
  <c r="I119" i="6" s="1"/>
  <c r="H118" i="6"/>
  <c r="I118" i="6" s="1"/>
  <c r="H117" i="6"/>
  <c r="I117" i="6" s="1"/>
  <c r="H116" i="6"/>
  <c r="I116" i="6" s="1"/>
  <c r="H115" i="6"/>
  <c r="I115" i="6" s="1"/>
  <c r="H114" i="6"/>
  <c r="I114" i="6" s="1"/>
  <c r="H113" i="6"/>
  <c r="I113" i="6" s="1"/>
  <c r="H112" i="6"/>
  <c r="I112" i="6" s="1"/>
  <c r="H111" i="6"/>
  <c r="I111" i="6" s="1"/>
  <c r="H110" i="6"/>
  <c r="I110" i="6" s="1"/>
  <c r="H109" i="6"/>
  <c r="I109" i="6" s="1"/>
  <c r="H108" i="6"/>
  <c r="I108" i="6" s="1"/>
  <c r="H107" i="6"/>
  <c r="I107" i="6" s="1"/>
  <c r="H106" i="6"/>
  <c r="I106" i="6" s="1"/>
  <c r="H105" i="6"/>
  <c r="I105" i="6" s="1"/>
  <c r="H104" i="6"/>
  <c r="I104" i="6" s="1"/>
  <c r="H103" i="6"/>
  <c r="I103" i="6" s="1"/>
  <c r="H102" i="6"/>
  <c r="I102" i="6" s="1"/>
  <c r="H101" i="6"/>
  <c r="I101" i="6" s="1"/>
  <c r="H100" i="6"/>
  <c r="I100" i="6" s="1"/>
  <c r="H99" i="6"/>
  <c r="I99" i="6" s="1"/>
  <c r="H98" i="6"/>
  <c r="H97" i="6"/>
  <c r="H96" i="6"/>
  <c r="H95" i="6"/>
  <c r="I95" i="6" s="1"/>
  <c r="H94" i="6"/>
  <c r="H93" i="6"/>
  <c r="H92" i="6"/>
  <c r="J28" i="5" l="1"/>
  <c r="J27" i="5"/>
  <c r="J24" i="7" l="1"/>
  <c r="J26" i="5"/>
  <c r="J25" i="5"/>
  <c r="J24" i="5"/>
  <c r="H23" i="5"/>
  <c r="I23" i="5" s="1"/>
  <c r="H992" i="5" l="1"/>
  <c r="H957" i="5"/>
  <c r="H938" i="5"/>
  <c r="H911" i="5"/>
  <c r="H884" i="5"/>
  <c r="H853" i="5"/>
  <c r="H814" i="5"/>
  <c r="H784" i="5"/>
  <c r="H752" i="5"/>
  <c r="H723" i="5"/>
  <c r="H681" i="5"/>
  <c r="H656" i="5"/>
  <c r="H629" i="5"/>
  <c r="H600" i="5"/>
  <c r="H571" i="5"/>
  <c r="H528" i="5"/>
  <c r="H505" i="5"/>
  <c r="H461" i="5"/>
  <c r="H424" i="5"/>
  <c r="H388" i="5"/>
  <c r="H341" i="5"/>
  <c r="H315" i="5"/>
  <c r="H286" i="5"/>
  <c r="H259" i="5"/>
  <c r="H228" i="5"/>
  <c r="H196" i="5"/>
  <c r="H165" i="5"/>
  <c r="H124" i="5"/>
  <c r="H83" i="5"/>
  <c r="H92" i="5"/>
  <c r="I92" i="5" s="1"/>
  <c r="H98" i="5"/>
  <c r="I98" i="5" s="1"/>
  <c r="E599" i="5" l="1"/>
  <c r="H853" i="7" l="1"/>
  <c r="H854" i="7"/>
  <c r="I854" i="7" s="1"/>
  <c r="J854" i="7"/>
  <c r="F852" i="6" l="1"/>
  <c r="J457" i="6"/>
  <c r="J497" i="6"/>
  <c r="H497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25" i="6"/>
  <c r="H435" i="6"/>
  <c r="I435" i="6" s="1"/>
  <c r="H434" i="6"/>
  <c r="I434" i="6" s="1"/>
  <c r="H433" i="6"/>
  <c r="I433" i="6" s="1"/>
  <c r="H426" i="6"/>
  <c r="I426" i="6" s="1"/>
  <c r="H427" i="6"/>
  <c r="I427" i="6" s="1"/>
  <c r="H428" i="6"/>
  <c r="I428" i="6" s="1"/>
  <c r="H429" i="6"/>
  <c r="I429" i="6" s="1"/>
  <c r="H430" i="6"/>
  <c r="I430" i="6" s="1"/>
  <c r="H431" i="6"/>
  <c r="I431" i="6" s="1"/>
  <c r="H432" i="6"/>
  <c r="I432" i="6" s="1"/>
  <c r="H436" i="6"/>
  <c r="I436" i="6" s="1"/>
  <c r="H437" i="6"/>
  <c r="I437" i="6" s="1"/>
  <c r="H438" i="6"/>
  <c r="I438" i="6" s="1"/>
  <c r="H439" i="6"/>
  <c r="I439" i="6" s="1"/>
  <c r="H440" i="6"/>
  <c r="I440" i="6" s="1"/>
  <c r="H441" i="6"/>
  <c r="I441" i="6" s="1"/>
  <c r="H442" i="6"/>
  <c r="I442" i="6" s="1"/>
  <c r="H443" i="6"/>
  <c r="I443" i="6" s="1"/>
  <c r="H444" i="6"/>
  <c r="I444" i="6" s="1"/>
  <c r="H445" i="6"/>
  <c r="I445" i="6" s="1"/>
  <c r="H446" i="6"/>
  <c r="I446" i="6" s="1"/>
  <c r="H447" i="6"/>
  <c r="I447" i="6" s="1"/>
  <c r="H448" i="6"/>
  <c r="I448" i="6" s="1"/>
  <c r="H449" i="6"/>
  <c r="I449" i="6" s="1"/>
  <c r="H450" i="6"/>
  <c r="I450" i="6" s="1"/>
  <c r="H451" i="6"/>
  <c r="I451" i="6" s="1"/>
  <c r="H452" i="6"/>
  <c r="I452" i="6" s="1"/>
  <c r="H453" i="6"/>
  <c r="I453" i="6" s="1"/>
  <c r="H454" i="6"/>
  <c r="I454" i="6" s="1"/>
  <c r="H455" i="6"/>
  <c r="I455" i="6" s="1"/>
  <c r="H456" i="6"/>
  <c r="I456" i="6" s="1"/>
  <c r="H457" i="6"/>
  <c r="I457" i="6" s="1"/>
  <c r="H425" i="6"/>
  <c r="I425" i="6" s="1"/>
  <c r="F956" i="5" l="1"/>
  <c r="H957" i="7" l="1"/>
  <c r="H992" i="6"/>
  <c r="J716" i="5"/>
  <c r="H51" i="6" l="1"/>
  <c r="H45" i="6"/>
  <c r="H23" i="6"/>
  <c r="H992" i="7"/>
  <c r="H938" i="7"/>
  <c r="H884" i="7"/>
  <c r="H814" i="7"/>
  <c r="H784" i="7"/>
  <c r="H752" i="7"/>
  <c r="H723" i="7"/>
  <c r="H681" i="7"/>
  <c r="H656" i="7"/>
  <c r="H629" i="7"/>
  <c r="H600" i="7"/>
  <c r="H571" i="7"/>
  <c r="H528" i="7"/>
  <c r="H505" i="7"/>
  <c r="H461" i="7"/>
  <c r="H424" i="7"/>
  <c r="H388" i="7"/>
  <c r="H341" i="7"/>
  <c r="H315" i="7"/>
  <c r="H286" i="7"/>
  <c r="H259" i="7"/>
  <c r="H228" i="7"/>
  <c r="H196" i="7"/>
  <c r="H165" i="7"/>
  <c r="H124" i="7"/>
  <c r="H92" i="7"/>
  <c r="H81" i="7"/>
  <c r="H51" i="7"/>
  <c r="H433" i="5" l="1"/>
  <c r="H232" i="5"/>
  <c r="H45" i="7"/>
  <c r="H23" i="7"/>
  <c r="J71" i="5" l="1"/>
  <c r="J70" i="5"/>
  <c r="H70" i="5"/>
  <c r="I23" i="7" l="1"/>
  <c r="H45" i="5" l="1"/>
  <c r="H911" i="7"/>
  <c r="H957" i="6"/>
  <c r="H938" i="6"/>
  <c r="H911" i="6"/>
  <c r="H884" i="6"/>
  <c r="H853" i="6"/>
  <c r="H814" i="6"/>
  <c r="H784" i="6"/>
  <c r="H752" i="6"/>
  <c r="H723" i="6"/>
  <c r="H681" i="6"/>
  <c r="H656" i="6"/>
  <c r="H629" i="6"/>
  <c r="H600" i="6"/>
  <c r="H571" i="6"/>
  <c r="H528" i="6"/>
  <c r="H505" i="6"/>
  <c r="H461" i="6"/>
  <c r="H424" i="6"/>
  <c r="I424" i="6" s="1"/>
  <c r="H388" i="6"/>
  <c r="H341" i="6"/>
  <c r="H315" i="6"/>
  <c r="H286" i="6"/>
  <c r="H259" i="6"/>
  <c r="H228" i="6"/>
  <c r="H229" i="6"/>
  <c r="H196" i="6"/>
  <c r="H165" i="6"/>
  <c r="H81" i="6"/>
  <c r="H229" i="5"/>
  <c r="H52" i="5" l="1"/>
  <c r="I52" i="5" s="1"/>
  <c r="H53" i="5"/>
  <c r="H682" i="5" l="1"/>
  <c r="H82" i="5"/>
  <c r="G42" i="5" l="1"/>
  <c r="L5" i="7" l="1"/>
  <c r="F990" i="7" l="1"/>
  <c r="F991" i="7"/>
  <c r="F955" i="7"/>
  <c r="F956" i="7"/>
  <c r="F936" i="7"/>
  <c r="F937" i="7"/>
  <c r="F909" i="7"/>
  <c r="F910" i="7"/>
  <c r="F882" i="7"/>
  <c r="F883" i="7"/>
  <c r="F851" i="7"/>
  <c r="F852" i="7"/>
  <c r="F782" i="7"/>
  <c r="F783" i="7"/>
  <c r="F750" i="7"/>
  <c r="F751" i="7"/>
  <c r="F721" i="7"/>
  <c r="F722" i="7"/>
  <c r="F679" i="7"/>
  <c r="F680" i="7"/>
  <c r="F654" i="7"/>
  <c r="F655" i="7"/>
  <c r="F627" i="7"/>
  <c r="F628" i="7"/>
  <c r="F598" i="7"/>
  <c r="F599" i="7"/>
  <c r="F569" i="7"/>
  <c r="F570" i="7"/>
  <c r="F526" i="7"/>
  <c r="F527" i="7"/>
  <c r="F503" i="7"/>
  <c r="F504" i="7"/>
  <c r="F459" i="7"/>
  <c r="F460" i="7"/>
  <c r="F422" i="7"/>
  <c r="F423" i="7"/>
  <c r="F386" i="7"/>
  <c r="F387" i="7"/>
  <c r="F371" i="7"/>
  <c r="F372" i="7"/>
  <c r="F339" i="7"/>
  <c r="F340" i="7"/>
  <c r="F313" i="7"/>
  <c r="F314" i="7"/>
  <c r="F284" i="7"/>
  <c r="F285" i="7"/>
  <c r="F257" i="7"/>
  <c r="F258" i="7"/>
  <c r="F226" i="7"/>
  <c r="F227" i="7"/>
  <c r="F194" i="7"/>
  <c r="F195" i="7"/>
  <c r="F163" i="7"/>
  <c r="F164" i="7"/>
  <c r="F122" i="7"/>
  <c r="F123" i="7"/>
  <c r="F90" i="7"/>
  <c r="F91" i="7"/>
  <c r="F79" i="7"/>
  <c r="F80" i="7"/>
  <c r="F49" i="7"/>
  <c r="F50" i="7"/>
  <c r="F43" i="7"/>
  <c r="F44" i="7"/>
  <c r="L5" i="6" l="1"/>
  <c r="L5" i="5"/>
  <c r="F570" i="6" l="1"/>
  <c r="E783" i="6" l="1"/>
  <c r="E782" i="6" s="1"/>
  <c r="F813" i="6" l="1"/>
  <c r="J1025" i="7" l="1"/>
  <c r="H1025" i="7"/>
  <c r="J1024" i="7"/>
  <c r="H1024" i="7"/>
  <c r="J1023" i="7"/>
  <c r="H1023" i="7"/>
  <c r="J1022" i="7"/>
  <c r="H1022" i="7"/>
  <c r="J1021" i="7"/>
  <c r="H1021" i="7"/>
  <c r="J1020" i="7"/>
  <c r="H1020" i="7"/>
  <c r="J1019" i="7"/>
  <c r="H1019" i="7"/>
  <c r="J1018" i="7"/>
  <c r="H1018" i="7"/>
  <c r="J1017" i="7"/>
  <c r="H1017" i="7"/>
  <c r="J1016" i="7"/>
  <c r="H1016" i="7"/>
  <c r="J1015" i="7"/>
  <c r="H1015" i="7"/>
  <c r="J1014" i="7"/>
  <c r="H1014" i="7"/>
  <c r="J1013" i="7"/>
  <c r="H1013" i="7"/>
  <c r="J1012" i="7"/>
  <c r="H1012" i="7"/>
  <c r="J1011" i="7"/>
  <c r="H1011" i="7"/>
  <c r="J1010" i="7"/>
  <c r="H1010" i="7"/>
  <c r="J1009" i="7"/>
  <c r="H1009" i="7"/>
  <c r="J1008" i="7"/>
  <c r="H1008" i="7"/>
  <c r="J1007" i="7"/>
  <c r="H1007" i="7"/>
  <c r="J1006" i="7"/>
  <c r="H1006" i="7"/>
  <c r="J1005" i="7"/>
  <c r="H1005" i="7"/>
  <c r="J1004" i="7"/>
  <c r="H1004" i="7"/>
  <c r="J1003" i="7"/>
  <c r="H1003" i="7"/>
  <c r="J1002" i="7"/>
  <c r="H1002" i="7"/>
  <c r="J1001" i="7"/>
  <c r="H1001" i="7"/>
  <c r="J1000" i="7"/>
  <c r="H1000" i="7"/>
  <c r="J999" i="7"/>
  <c r="H999" i="7"/>
  <c r="J998" i="7"/>
  <c r="H998" i="7"/>
  <c r="J997" i="7"/>
  <c r="H997" i="7"/>
  <c r="J996" i="7"/>
  <c r="H996" i="7"/>
  <c r="J995" i="7"/>
  <c r="H995" i="7"/>
  <c r="J994" i="7"/>
  <c r="H994" i="7"/>
  <c r="J993" i="7"/>
  <c r="H993" i="7"/>
  <c r="I995" i="7" l="1"/>
  <c r="I997" i="7"/>
  <c r="I999" i="7"/>
  <c r="I1001" i="7"/>
  <c r="I1003" i="7"/>
  <c r="I1005" i="7"/>
  <c r="I1007" i="7"/>
  <c r="I1009" i="7"/>
  <c r="I1011" i="7"/>
  <c r="I1013" i="7"/>
  <c r="I1015" i="7"/>
  <c r="I1017" i="7"/>
  <c r="I1019" i="7"/>
  <c r="I1021" i="7"/>
  <c r="I1023" i="7"/>
  <c r="I1025" i="7"/>
  <c r="I993" i="7"/>
  <c r="H991" i="7"/>
  <c r="I994" i="7"/>
  <c r="I996" i="7"/>
  <c r="I998" i="7"/>
  <c r="I1000" i="7"/>
  <c r="I1002" i="7"/>
  <c r="I1004" i="7"/>
  <c r="I1006" i="7"/>
  <c r="I1008" i="7"/>
  <c r="I1010" i="7"/>
  <c r="I1012" i="7"/>
  <c r="I1014" i="7"/>
  <c r="I1016" i="7"/>
  <c r="I1018" i="7"/>
  <c r="I1020" i="7"/>
  <c r="I1022" i="7"/>
  <c r="I1024" i="7"/>
  <c r="I991" i="7" l="1"/>
  <c r="E991" i="7"/>
  <c r="H990" i="7"/>
  <c r="J988" i="7"/>
  <c r="H988" i="7"/>
  <c r="J987" i="7"/>
  <c r="H987" i="7"/>
  <c r="J986" i="7"/>
  <c r="H986" i="7"/>
  <c r="J985" i="7"/>
  <c r="H985" i="7"/>
  <c r="J984" i="7"/>
  <c r="H984" i="7"/>
  <c r="J983" i="7"/>
  <c r="H983" i="7"/>
  <c r="J982" i="7"/>
  <c r="H982" i="7"/>
  <c r="J981" i="7"/>
  <c r="H981" i="7"/>
  <c r="J980" i="7"/>
  <c r="H980" i="7"/>
  <c r="J979" i="7"/>
  <c r="H979" i="7"/>
  <c r="J978" i="7"/>
  <c r="H978" i="7"/>
  <c r="J977" i="7"/>
  <c r="H977" i="7"/>
  <c r="J976" i="7"/>
  <c r="H976" i="7"/>
  <c r="J975" i="7"/>
  <c r="H975" i="7"/>
  <c r="J974" i="7"/>
  <c r="H974" i="7"/>
  <c r="J973" i="7"/>
  <c r="H973" i="7"/>
  <c r="J972" i="7"/>
  <c r="H972" i="7"/>
  <c r="J971" i="7"/>
  <c r="H971" i="7"/>
  <c r="I971" i="7" s="1"/>
  <c r="J970" i="7"/>
  <c r="H970" i="7"/>
  <c r="J969" i="7"/>
  <c r="H969" i="7"/>
  <c r="J968" i="7"/>
  <c r="H968" i="7"/>
  <c r="J967" i="7"/>
  <c r="H967" i="7"/>
  <c r="J966" i="7"/>
  <c r="H966" i="7"/>
  <c r="J965" i="7"/>
  <c r="H965" i="7"/>
  <c r="J964" i="7"/>
  <c r="H964" i="7"/>
  <c r="J963" i="7"/>
  <c r="H963" i="7"/>
  <c r="J962" i="7"/>
  <c r="H962" i="7"/>
  <c r="J961" i="7"/>
  <c r="H961" i="7"/>
  <c r="J960" i="7"/>
  <c r="H960" i="7"/>
  <c r="J959" i="7"/>
  <c r="H959" i="7"/>
  <c r="J958" i="7"/>
  <c r="H958" i="7"/>
  <c r="I973" i="7" l="1"/>
  <c r="I975" i="7"/>
  <c r="I977" i="7"/>
  <c r="I979" i="7"/>
  <c r="I981" i="7"/>
  <c r="I983" i="7"/>
  <c r="I985" i="7"/>
  <c r="I987" i="7"/>
  <c r="E990" i="7"/>
  <c r="I972" i="7"/>
  <c r="I974" i="7"/>
  <c r="I976" i="7"/>
  <c r="I978" i="7"/>
  <c r="I980" i="7"/>
  <c r="I982" i="7"/>
  <c r="I984" i="7"/>
  <c r="I986" i="7"/>
  <c r="I988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H956" i="7"/>
  <c r="H955" i="7"/>
  <c r="E956" i="7"/>
  <c r="J953" i="7"/>
  <c r="H953" i="7"/>
  <c r="J952" i="7"/>
  <c r="H952" i="7"/>
  <c r="J951" i="7"/>
  <c r="H951" i="7"/>
  <c r="J950" i="7"/>
  <c r="H950" i="7"/>
  <c r="J949" i="7"/>
  <c r="H949" i="7"/>
  <c r="J948" i="7"/>
  <c r="H948" i="7"/>
  <c r="J947" i="7"/>
  <c r="H947" i="7"/>
  <c r="J946" i="7"/>
  <c r="H946" i="7"/>
  <c r="J945" i="7"/>
  <c r="H945" i="7"/>
  <c r="J944" i="7"/>
  <c r="H944" i="7"/>
  <c r="J943" i="7"/>
  <c r="H943" i="7"/>
  <c r="J942" i="7"/>
  <c r="H942" i="7"/>
  <c r="J941" i="7"/>
  <c r="H941" i="7"/>
  <c r="J940" i="7"/>
  <c r="H940" i="7"/>
  <c r="J939" i="7"/>
  <c r="H939" i="7"/>
  <c r="H936" i="7"/>
  <c r="E937" i="7"/>
  <c r="J934" i="7"/>
  <c r="H934" i="7"/>
  <c r="J933" i="7"/>
  <c r="H933" i="7"/>
  <c r="J932" i="7"/>
  <c r="H932" i="7"/>
  <c r="J931" i="7"/>
  <c r="H931" i="7"/>
  <c r="J930" i="7"/>
  <c r="H930" i="7"/>
  <c r="J929" i="7"/>
  <c r="H929" i="7"/>
  <c r="J928" i="7"/>
  <c r="H928" i="7"/>
  <c r="J927" i="7"/>
  <c r="H927" i="7"/>
  <c r="J926" i="7"/>
  <c r="H926" i="7"/>
  <c r="J925" i="7"/>
  <c r="H925" i="7"/>
  <c r="J924" i="7"/>
  <c r="H924" i="7"/>
  <c r="J923" i="7"/>
  <c r="H923" i="7"/>
  <c r="J922" i="7"/>
  <c r="H922" i="7"/>
  <c r="J921" i="7"/>
  <c r="H921" i="7"/>
  <c r="J920" i="7"/>
  <c r="H920" i="7"/>
  <c r="J919" i="7"/>
  <c r="H919" i="7"/>
  <c r="J918" i="7"/>
  <c r="H918" i="7"/>
  <c r="J917" i="7"/>
  <c r="H917" i="7"/>
  <c r="J916" i="7"/>
  <c r="H916" i="7"/>
  <c r="J915" i="7"/>
  <c r="H915" i="7"/>
  <c r="J914" i="7"/>
  <c r="H914" i="7"/>
  <c r="J913" i="7"/>
  <c r="H913" i="7"/>
  <c r="J912" i="7"/>
  <c r="H912" i="7"/>
  <c r="H909" i="7"/>
  <c r="E910" i="7"/>
  <c r="J907" i="7"/>
  <c r="H907" i="7"/>
  <c r="J906" i="7"/>
  <c r="H906" i="7"/>
  <c r="J905" i="7"/>
  <c r="H905" i="7"/>
  <c r="J904" i="7"/>
  <c r="H904" i="7"/>
  <c r="J903" i="7"/>
  <c r="H903" i="7"/>
  <c r="J902" i="7"/>
  <c r="H902" i="7"/>
  <c r="J901" i="7"/>
  <c r="H901" i="7"/>
  <c r="J900" i="7"/>
  <c r="H900" i="7"/>
  <c r="J899" i="7"/>
  <c r="H899" i="7"/>
  <c r="J898" i="7"/>
  <c r="H898" i="7"/>
  <c r="J897" i="7"/>
  <c r="H897" i="7"/>
  <c r="J896" i="7"/>
  <c r="H896" i="7"/>
  <c r="J895" i="7"/>
  <c r="H895" i="7"/>
  <c r="J894" i="7"/>
  <c r="H894" i="7"/>
  <c r="J893" i="7"/>
  <c r="H893" i="7"/>
  <c r="J892" i="7"/>
  <c r="H892" i="7"/>
  <c r="J891" i="7"/>
  <c r="H891" i="7"/>
  <c r="J890" i="7"/>
  <c r="H890" i="7"/>
  <c r="J889" i="7"/>
  <c r="H889" i="7"/>
  <c r="J888" i="7"/>
  <c r="H888" i="7"/>
  <c r="J887" i="7"/>
  <c r="H887" i="7"/>
  <c r="J886" i="7"/>
  <c r="H886" i="7"/>
  <c r="J885" i="7"/>
  <c r="H885" i="7"/>
  <c r="H882" i="7"/>
  <c r="E883" i="7"/>
  <c r="J880" i="7"/>
  <c r="H880" i="7"/>
  <c r="J879" i="7"/>
  <c r="H879" i="7"/>
  <c r="J878" i="7"/>
  <c r="H878" i="7"/>
  <c r="J877" i="7"/>
  <c r="H877" i="7"/>
  <c r="J876" i="7"/>
  <c r="H876" i="7"/>
  <c r="J875" i="7"/>
  <c r="H875" i="7"/>
  <c r="J874" i="7"/>
  <c r="H874" i="7"/>
  <c r="J873" i="7"/>
  <c r="H873" i="7"/>
  <c r="J872" i="7"/>
  <c r="H872" i="7"/>
  <c r="J871" i="7"/>
  <c r="H871" i="7"/>
  <c r="J870" i="7"/>
  <c r="H870" i="7"/>
  <c r="J869" i="7"/>
  <c r="H869" i="7"/>
  <c r="J868" i="7"/>
  <c r="H868" i="7"/>
  <c r="J867" i="7"/>
  <c r="H867" i="7"/>
  <c r="J866" i="7"/>
  <c r="H866" i="7"/>
  <c r="J865" i="7"/>
  <c r="H865" i="7"/>
  <c r="J864" i="7"/>
  <c r="H864" i="7"/>
  <c r="J863" i="7"/>
  <c r="H863" i="7"/>
  <c r="J862" i="7"/>
  <c r="H862" i="7"/>
  <c r="J861" i="7"/>
  <c r="H861" i="7"/>
  <c r="J860" i="7"/>
  <c r="H860" i="7"/>
  <c r="J859" i="7"/>
  <c r="H859" i="7"/>
  <c r="J858" i="7"/>
  <c r="H858" i="7"/>
  <c r="J857" i="7"/>
  <c r="H857" i="7"/>
  <c r="J856" i="7"/>
  <c r="H856" i="7"/>
  <c r="J855" i="7"/>
  <c r="H855" i="7"/>
  <c r="H851" i="7"/>
  <c r="E852" i="7"/>
  <c r="J849" i="7"/>
  <c r="H849" i="7"/>
  <c r="J848" i="7"/>
  <c r="H848" i="7"/>
  <c r="J847" i="7"/>
  <c r="H847" i="7"/>
  <c r="J846" i="7"/>
  <c r="H846" i="7"/>
  <c r="J845" i="7"/>
  <c r="H845" i="7"/>
  <c r="J844" i="7"/>
  <c r="H844" i="7"/>
  <c r="J843" i="7"/>
  <c r="H843" i="7"/>
  <c r="J842" i="7"/>
  <c r="H842" i="7"/>
  <c r="J841" i="7"/>
  <c r="H841" i="7"/>
  <c r="J840" i="7"/>
  <c r="H840" i="7"/>
  <c r="J839" i="7"/>
  <c r="H839" i="7"/>
  <c r="J838" i="7"/>
  <c r="H838" i="7"/>
  <c r="J837" i="7"/>
  <c r="H837" i="7"/>
  <c r="J836" i="7"/>
  <c r="H836" i="7"/>
  <c r="J835" i="7"/>
  <c r="H835" i="7"/>
  <c r="J834" i="7"/>
  <c r="H834" i="7"/>
  <c r="J833" i="7"/>
  <c r="H833" i="7"/>
  <c r="J832" i="7"/>
  <c r="H832" i="7"/>
  <c r="J831" i="7"/>
  <c r="H831" i="7"/>
  <c r="J830" i="7"/>
  <c r="H830" i="7"/>
  <c r="J829" i="7"/>
  <c r="H829" i="7"/>
  <c r="J828" i="7"/>
  <c r="H828" i="7"/>
  <c r="J827" i="7"/>
  <c r="H827" i="7"/>
  <c r="J826" i="7"/>
  <c r="H826" i="7"/>
  <c r="J825" i="7"/>
  <c r="H825" i="7"/>
  <c r="J824" i="7"/>
  <c r="H824" i="7"/>
  <c r="J823" i="7"/>
  <c r="H823" i="7"/>
  <c r="J822" i="7"/>
  <c r="H822" i="7"/>
  <c r="J821" i="7"/>
  <c r="H821" i="7"/>
  <c r="J820" i="7"/>
  <c r="H820" i="7"/>
  <c r="J819" i="7"/>
  <c r="H819" i="7"/>
  <c r="J818" i="7"/>
  <c r="H818" i="7"/>
  <c r="J817" i="7"/>
  <c r="H817" i="7"/>
  <c r="J816" i="7"/>
  <c r="H816" i="7"/>
  <c r="J815" i="7"/>
  <c r="H815" i="7"/>
  <c r="H812" i="7"/>
  <c r="E813" i="7"/>
  <c r="J810" i="7"/>
  <c r="H810" i="7"/>
  <c r="J809" i="7"/>
  <c r="H809" i="7"/>
  <c r="J808" i="7"/>
  <c r="H808" i="7"/>
  <c r="J807" i="7"/>
  <c r="H807" i="7"/>
  <c r="J806" i="7"/>
  <c r="H806" i="7"/>
  <c r="J805" i="7"/>
  <c r="H805" i="7"/>
  <c r="J804" i="7"/>
  <c r="H804" i="7"/>
  <c r="J803" i="7"/>
  <c r="H803" i="7"/>
  <c r="J802" i="7"/>
  <c r="H802" i="7"/>
  <c r="J801" i="7"/>
  <c r="H801" i="7"/>
  <c r="J800" i="7"/>
  <c r="H800" i="7"/>
  <c r="J799" i="7"/>
  <c r="H799" i="7"/>
  <c r="J798" i="7"/>
  <c r="H798" i="7"/>
  <c r="J797" i="7"/>
  <c r="H797" i="7"/>
  <c r="J796" i="7"/>
  <c r="H796" i="7"/>
  <c r="J795" i="7"/>
  <c r="H795" i="7"/>
  <c r="J794" i="7"/>
  <c r="H794" i="7"/>
  <c r="J793" i="7"/>
  <c r="H793" i="7"/>
  <c r="J792" i="7"/>
  <c r="H792" i="7"/>
  <c r="J791" i="7"/>
  <c r="H791" i="7"/>
  <c r="J790" i="7"/>
  <c r="H790" i="7"/>
  <c r="J789" i="7"/>
  <c r="H789" i="7"/>
  <c r="J788" i="7"/>
  <c r="H788" i="7"/>
  <c r="J787" i="7"/>
  <c r="H787" i="7"/>
  <c r="J786" i="7"/>
  <c r="H786" i="7"/>
  <c r="I786" i="7" s="1"/>
  <c r="J785" i="7"/>
  <c r="H785" i="7"/>
  <c r="E783" i="7"/>
  <c r="J780" i="7"/>
  <c r="H780" i="7"/>
  <c r="J779" i="7"/>
  <c r="H779" i="7"/>
  <c r="J778" i="7"/>
  <c r="H778" i="7"/>
  <c r="J777" i="7"/>
  <c r="H777" i="7"/>
  <c r="J776" i="7"/>
  <c r="H776" i="7"/>
  <c r="J775" i="7"/>
  <c r="H775" i="7"/>
  <c r="J774" i="7"/>
  <c r="H774" i="7"/>
  <c r="J773" i="7"/>
  <c r="H773" i="7"/>
  <c r="J772" i="7"/>
  <c r="H772" i="7"/>
  <c r="J771" i="7"/>
  <c r="H771" i="7"/>
  <c r="J770" i="7"/>
  <c r="H770" i="7"/>
  <c r="J769" i="7"/>
  <c r="H769" i="7"/>
  <c r="J768" i="7"/>
  <c r="H768" i="7"/>
  <c r="J767" i="7"/>
  <c r="H767" i="7"/>
  <c r="J766" i="7"/>
  <c r="H766" i="7"/>
  <c r="J765" i="7"/>
  <c r="H765" i="7"/>
  <c r="J764" i="7"/>
  <c r="H764" i="7"/>
  <c r="J763" i="7"/>
  <c r="H763" i="7"/>
  <c r="J762" i="7"/>
  <c r="H762" i="7"/>
  <c r="J761" i="7"/>
  <c r="H761" i="7"/>
  <c r="J760" i="7"/>
  <c r="H760" i="7"/>
  <c r="J759" i="7"/>
  <c r="H759" i="7"/>
  <c r="J758" i="7"/>
  <c r="H758" i="7"/>
  <c r="J757" i="7"/>
  <c r="H757" i="7"/>
  <c r="J756" i="7"/>
  <c r="H756" i="7"/>
  <c r="J755" i="7"/>
  <c r="H755" i="7"/>
  <c r="J754" i="7"/>
  <c r="H754" i="7"/>
  <c r="I754" i="7" s="1"/>
  <c r="J753" i="7"/>
  <c r="H753" i="7"/>
  <c r="E751" i="7"/>
  <c r="J748" i="7"/>
  <c r="H748" i="7"/>
  <c r="J747" i="7"/>
  <c r="H747" i="7"/>
  <c r="J746" i="7"/>
  <c r="H746" i="7"/>
  <c r="J745" i="7"/>
  <c r="H745" i="7"/>
  <c r="J744" i="7"/>
  <c r="H744" i="7"/>
  <c r="J743" i="7"/>
  <c r="H743" i="7"/>
  <c r="J742" i="7"/>
  <c r="H742" i="7"/>
  <c r="J741" i="7"/>
  <c r="H741" i="7"/>
  <c r="J740" i="7"/>
  <c r="H740" i="7"/>
  <c r="J739" i="7"/>
  <c r="H739" i="7"/>
  <c r="J738" i="7"/>
  <c r="H738" i="7"/>
  <c r="J737" i="7"/>
  <c r="H737" i="7"/>
  <c r="J736" i="7"/>
  <c r="H736" i="7"/>
  <c r="J735" i="7"/>
  <c r="H735" i="7"/>
  <c r="J734" i="7"/>
  <c r="H734" i="7"/>
  <c r="J733" i="7"/>
  <c r="H733" i="7"/>
  <c r="J732" i="7"/>
  <c r="H732" i="7"/>
  <c r="J731" i="7"/>
  <c r="H731" i="7"/>
  <c r="J730" i="7"/>
  <c r="H730" i="7"/>
  <c r="J729" i="7"/>
  <c r="H729" i="7"/>
  <c r="J728" i="7"/>
  <c r="H728" i="7"/>
  <c r="J727" i="7"/>
  <c r="H727" i="7"/>
  <c r="J726" i="7"/>
  <c r="H726" i="7"/>
  <c r="J725" i="7"/>
  <c r="H725" i="7"/>
  <c r="J724" i="7"/>
  <c r="H724" i="7"/>
  <c r="H721" i="7"/>
  <c r="E722" i="7"/>
  <c r="J719" i="7"/>
  <c r="H719" i="7"/>
  <c r="J718" i="7"/>
  <c r="H718" i="7"/>
  <c r="J717" i="7"/>
  <c r="H717" i="7"/>
  <c r="J716" i="7"/>
  <c r="H716" i="7"/>
  <c r="J715" i="7"/>
  <c r="H715" i="7"/>
  <c r="J714" i="7"/>
  <c r="H714" i="7"/>
  <c r="J713" i="7"/>
  <c r="H713" i="7"/>
  <c r="J712" i="7"/>
  <c r="H712" i="7"/>
  <c r="J711" i="7"/>
  <c r="H711" i="7"/>
  <c r="J710" i="7"/>
  <c r="H710" i="7"/>
  <c r="J709" i="7"/>
  <c r="H709" i="7"/>
  <c r="J708" i="7"/>
  <c r="H708" i="7"/>
  <c r="J707" i="7"/>
  <c r="H707" i="7"/>
  <c r="J706" i="7"/>
  <c r="H706" i="7"/>
  <c r="J705" i="7"/>
  <c r="H705" i="7"/>
  <c r="J704" i="7"/>
  <c r="H704" i="7"/>
  <c r="J703" i="7"/>
  <c r="H703" i="7"/>
  <c r="J702" i="7"/>
  <c r="H702" i="7"/>
  <c r="J701" i="7"/>
  <c r="H701" i="7"/>
  <c r="J700" i="7"/>
  <c r="H700" i="7"/>
  <c r="J699" i="7"/>
  <c r="H699" i="7"/>
  <c r="J698" i="7"/>
  <c r="H698" i="7"/>
  <c r="J697" i="7"/>
  <c r="H697" i="7"/>
  <c r="J696" i="7"/>
  <c r="H696" i="7"/>
  <c r="J695" i="7"/>
  <c r="H695" i="7"/>
  <c r="J694" i="7"/>
  <c r="H694" i="7"/>
  <c r="J693" i="7"/>
  <c r="H693" i="7"/>
  <c r="J692" i="7"/>
  <c r="H692" i="7"/>
  <c r="J691" i="7"/>
  <c r="H691" i="7"/>
  <c r="J690" i="7"/>
  <c r="H690" i="7"/>
  <c r="J689" i="7"/>
  <c r="H689" i="7"/>
  <c r="J688" i="7"/>
  <c r="H688" i="7"/>
  <c r="J687" i="7"/>
  <c r="H687" i="7"/>
  <c r="J686" i="7"/>
  <c r="H686" i="7"/>
  <c r="J685" i="7"/>
  <c r="H685" i="7"/>
  <c r="J684" i="7"/>
  <c r="H684" i="7"/>
  <c r="J683" i="7"/>
  <c r="H683" i="7"/>
  <c r="J682" i="7"/>
  <c r="H682" i="7"/>
  <c r="H679" i="7"/>
  <c r="E680" i="7"/>
  <c r="J677" i="7"/>
  <c r="H677" i="7"/>
  <c r="J676" i="7"/>
  <c r="H676" i="7"/>
  <c r="J675" i="7"/>
  <c r="H675" i="7"/>
  <c r="J674" i="7"/>
  <c r="H674" i="7"/>
  <c r="J673" i="7"/>
  <c r="H673" i="7"/>
  <c r="J672" i="7"/>
  <c r="H672" i="7"/>
  <c r="J671" i="7"/>
  <c r="H671" i="7"/>
  <c r="J670" i="7"/>
  <c r="H670" i="7"/>
  <c r="J669" i="7"/>
  <c r="H669" i="7"/>
  <c r="J668" i="7"/>
  <c r="H668" i="7"/>
  <c r="J667" i="7"/>
  <c r="H667" i="7"/>
  <c r="J666" i="7"/>
  <c r="H666" i="7"/>
  <c r="J665" i="7"/>
  <c r="H665" i="7"/>
  <c r="J664" i="7"/>
  <c r="H664" i="7"/>
  <c r="J663" i="7"/>
  <c r="H663" i="7"/>
  <c r="J662" i="7"/>
  <c r="H662" i="7"/>
  <c r="J661" i="7"/>
  <c r="H661" i="7"/>
  <c r="J660" i="7"/>
  <c r="H660" i="7"/>
  <c r="J659" i="7"/>
  <c r="H659" i="7"/>
  <c r="J658" i="7"/>
  <c r="H658" i="7"/>
  <c r="J657" i="7"/>
  <c r="H657" i="7"/>
  <c r="H654" i="7"/>
  <c r="E655" i="7"/>
  <c r="J652" i="7"/>
  <c r="H652" i="7"/>
  <c r="J651" i="7"/>
  <c r="H651" i="7"/>
  <c r="J650" i="7"/>
  <c r="H650" i="7"/>
  <c r="J649" i="7"/>
  <c r="H649" i="7"/>
  <c r="J648" i="7"/>
  <c r="H648" i="7"/>
  <c r="J647" i="7"/>
  <c r="H647" i="7"/>
  <c r="J646" i="7"/>
  <c r="H646" i="7"/>
  <c r="J645" i="7"/>
  <c r="H645" i="7"/>
  <c r="J644" i="7"/>
  <c r="H644" i="7"/>
  <c r="J643" i="7"/>
  <c r="H643" i="7"/>
  <c r="J642" i="7"/>
  <c r="H642" i="7"/>
  <c r="J641" i="7"/>
  <c r="H641" i="7"/>
  <c r="J640" i="7"/>
  <c r="H640" i="7"/>
  <c r="J639" i="7"/>
  <c r="H639" i="7"/>
  <c r="J638" i="7"/>
  <c r="H638" i="7"/>
  <c r="J637" i="7"/>
  <c r="H637" i="7"/>
  <c r="J636" i="7"/>
  <c r="H636" i="7"/>
  <c r="J635" i="7"/>
  <c r="H635" i="7"/>
  <c r="J634" i="7"/>
  <c r="H634" i="7"/>
  <c r="J633" i="7"/>
  <c r="H633" i="7"/>
  <c r="J632" i="7"/>
  <c r="H632" i="7"/>
  <c r="J631" i="7"/>
  <c r="H631" i="7"/>
  <c r="J630" i="7"/>
  <c r="H630" i="7"/>
  <c r="H627" i="7"/>
  <c r="E628" i="7"/>
  <c r="J625" i="7"/>
  <c r="H625" i="7"/>
  <c r="J624" i="7"/>
  <c r="H624" i="7"/>
  <c r="J623" i="7"/>
  <c r="H623" i="7"/>
  <c r="J622" i="7"/>
  <c r="H622" i="7"/>
  <c r="J621" i="7"/>
  <c r="H621" i="7"/>
  <c r="J620" i="7"/>
  <c r="H620" i="7"/>
  <c r="J619" i="7"/>
  <c r="H619" i="7"/>
  <c r="J618" i="7"/>
  <c r="H618" i="7"/>
  <c r="J617" i="7"/>
  <c r="H617" i="7"/>
  <c r="J616" i="7"/>
  <c r="H616" i="7"/>
  <c r="J615" i="7"/>
  <c r="H615" i="7"/>
  <c r="J614" i="7"/>
  <c r="H614" i="7"/>
  <c r="J613" i="7"/>
  <c r="H613" i="7"/>
  <c r="J612" i="7"/>
  <c r="H612" i="7"/>
  <c r="J611" i="7"/>
  <c r="H611" i="7"/>
  <c r="J610" i="7"/>
  <c r="H610" i="7"/>
  <c r="J609" i="7"/>
  <c r="H609" i="7"/>
  <c r="J608" i="7"/>
  <c r="H608" i="7"/>
  <c r="J607" i="7"/>
  <c r="H607" i="7"/>
  <c r="J606" i="7"/>
  <c r="H606" i="7"/>
  <c r="J605" i="7"/>
  <c r="H605" i="7"/>
  <c r="J604" i="7"/>
  <c r="H604" i="7"/>
  <c r="J603" i="7"/>
  <c r="H603" i="7"/>
  <c r="J602" i="7"/>
  <c r="H602" i="7"/>
  <c r="J601" i="7"/>
  <c r="H601" i="7"/>
  <c r="H598" i="7"/>
  <c r="E599" i="7"/>
  <c r="J596" i="7"/>
  <c r="H596" i="7"/>
  <c r="J595" i="7"/>
  <c r="H595" i="7"/>
  <c r="J594" i="7"/>
  <c r="H594" i="7"/>
  <c r="J593" i="7"/>
  <c r="H593" i="7"/>
  <c r="J592" i="7"/>
  <c r="H592" i="7"/>
  <c r="J591" i="7"/>
  <c r="H591" i="7"/>
  <c r="J590" i="7"/>
  <c r="H590" i="7"/>
  <c r="J589" i="7"/>
  <c r="H589" i="7"/>
  <c r="J588" i="7"/>
  <c r="H588" i="7"/>
  <c r="J587" i="7"/>
  <c r="H587" i="7"/>
  <c r="J586" i="7"/>
  <c r="H586" i="7"/>
  <c r="J585" i="7"/>
  <c r="H585" i="7"/>
  <c r="J584" i="7"/>
  <c r="H584" i="7"/>
  <c r="J583" i="7"/>
  <c r="H583" i="7"/>
  <c r="J582" i="7"/>
  <c r="H582" i="7"/>
  <c r="J581" i="7"/>
  <c r="H581" i="7"/>
  <c r="J580" i="7"/>
  <c r="H580" i="7"/>
  <c r="J579" i="7"/>
  <c r="H579" i="7"/>
  <c r="J578" i="7"/>
  <c r="H578" i="7"/>
  <c r="J577" i="7"/>
  <c r="H577" i="7"/>
  <c r="J576" i="7"/>
  <c r="H576" i="7"/>
  <c r="J575" i="7"/>
  <c r="H575" i="7"/>
  <c r="J574" i="7"/>
  <c r="H574" i="7"/>
  <c r="J573" i="7"/>
  <c r="H573" i="7"/>
  <c r="I573" i="7" s="1"/>
  <c r="J572" i="7"/>
  <c r="H572" i="7"/>
  <c r="E570" i="7"/>
  <c r="J567" i="7"/>
  <c r="H567" i="7"/>
  <c r="J566" i="7"/>
  <c r="H566" i="7"/>
  <c r="J565" i="7"/>
  <c r="H565" i="7"/>
  <c r="J564" i="7"/>
  <c r="H564" i="7"/>
  <c r="J563" i="7"/>
  <c r="H563" i="7"/>
  <c r="J562" i="7"/>
  <c r="H562" i="7"/>
  <c r="J561" i="7"/>
  <c r="H561" i="7"/>
  <c r="H560" i="7"/>
  <c r="J559" i="7"/>
  <c r="H559" i="7"/>
  <c r="J558" i="7"/>
  <c r="H558" i="7"/>
  <c r="J557" i="7"/>
  <c r="H557" i="7"/>
  <c r="J556" i="7"/>
  <c r="H556" i="7"/>
  <c r="J555" i="7"/>
  <c r="H555" i="7"/>
  <c r="J554" i="7"/>
  <c r="H554" i="7"/>
  <c r="J553" i="7"/>
  <c r="H553" i="7"/>
  <c r="J552" i="7"/>
  <c r="H552" i="7"/>
  <c r="J551" i="7"/>
  <c r="H551" i="7"/>
  <c r="J550" i="7"/>
  <c r="H550" i="7"/>
  <c r="J549" i="7"/>
  <c r="H549" i="7"/>
  <c r="J548" i="7"/>
  <c r="H548" i="7"/>
  <c r="J547" i="7"/>
  <c r="H547" i="7"/>
  <c r="J546" i="7"/>
  <c r="H546" i="7"/>
  <c r="J545" i="7"/>
  <c r="H545" i="7"/>
  <c r="J544" i="7"/>
  <c r="H544" i="7"/>
  <c r="J543" i="7"/>
  <c r="H543" i="7"/>
  <c r="J542" i="7"/>
  <c r="H542" i="7"/>
  <c r="J541" i="7"/>
  <c r="H541" i="7"/>
  <c r="J540" i="7"/>
  <c r="H540" i="7"/>
  <c r="J539" i="7"/>
  <c r="H539" i="7"/>
  <c r="J538" i="7"/>
  <c r="H538" i="7"/>
  <c r="J537" i="7"/>
  <c r="H537" i="7"/>
  <c r="J536" i="7"/>
  <c r="H536" i="7"/>
  <c r="J535" i="7"/>
  <c r="H535" i="7"/>
  <c r="J534" i="7"/>
  <c r="H534" i="7"/>
  <c r="J533" i="7"/>
  <c r="H533" i="7"/>
  <c r="J532" i="7"/>
  <c r="H532" i="7"/>
  <c r="J531" i="7"/>
  <c r="H531" i="7"/>
  <c r="J530" i="7"/>
  <c r="H530" i="7"/>
  <c r="J529" i="7"/>
  <c r="H529" i="7"/>
  <c r="H526" i="7"/>
  <c r="E527" i="7"/>
  <c r="J524" i="7"/>
  <c r="H524" i="7"/>
  <c r="J523" i="7"/>
  <c r="H523" i="7"/>
  <c r="J522" i="7"/>
  <c r="H522" i="7"/>
  <c r="J521" i="7"/>
  <c r="H521" i="7"/>
  <c r="J520" i="7"/>
  <c r="H520" i="7"/>
  <c r="J519" i="7"/>
  <c r="H519" i="7"/>
  <c r="J518" i="7"/>
  <c r="H518" i="7"/>
  <c r="J517" i="7"/>
  <c r="H517" i="7"/>
  <c r="J516" i="7"/>
  <c r="H516" i="7"/>
  <c r="J515" i="7"/>
  <c r="H515" i="7"/>
  <c r="J514" i="7"/>
  <c r="H514" i="7"/>
  <c r="J513" i="7"/>
  <c r="H513" i="7"/>
  <c r="J512" i="7"/>
  <c r="H512" i="7"/>
  <c r="J511" i="7"/>
  <c r="H511" i="7"/>
  <c r="J510" i="7"/>
  <c r="H510" i="7"/>
  <c r="J509" i="7"/>
  <c r="H509" i="7"/>
  <c r="J508" i="7"/>
  <c r="H508" i="7"/>
  <c r="J507" i="7"/>
  <c r="H507" i="7"/>
  <c r="J506" i="7"/>
  <c r="H506" i="7"/>
  <c r="H503" i="7"/>
  <c r="E504" i="7"/>
  <c r="J501" i="7"/>
  <c r="H501" i="7"/>
  <c r="J500" i="7"/>
  <c r="H500" i="7"/>
  <c r="J499" i="7"/>
  <c r="H499" i="7"/>
  <c r="J498" i="7"/>
  <c r="H498" i="7"/>
  <c r="J497" i="7"/>
  <c r="H497" i="7"/>
  <c r="J496" i="7"/>
  <c r="H496" i="7"/>
  <c r="J495" i="7"/>
  <c r="H495" i="7"/>
  <c r="J494" i="7"/>
  <c r="H494" i="7"/>
  <c r="J493" i="7"/>
  <c r="H493" i="7"/>
  <c r="J492" i="7"/>
  <c r="H492" i="7"/>
  <c r="J491" i="7"/>
  <c r="H491" i="7"/>
  <c r="J490" i="7"/>
  <c r="H490" i="7"/>
  <c r="J489" i="7"/>
  <c r="H489" i="7"/>
  <c r="J488" i="7"/>
  <c r="H488" i="7"/>
  <c r="J487" i="7"/>
  <c r="H487" i="7"/>
  <c r="J486" i="7"/>
  <c r="H486" i="7"/>
  <c r="J485" i="7"/>
  <c r="H485" i="7"/>
  <c r="J484" i="7"/>
  <c r="H484" i="7"/>
  <c r="J483" i="7"/>
  <c r="H483" i="7"/>
  <c r="J482" i="7"/>
  <c r="H482" i="7"/>
  <c r="J481" i="7"/>
  <c r="H481" i="7"/>
  <c r="J480" i="7"/>
  <c r="H480" i="7"/>
  <c r="J479" i="7"/>
  <c r="H479" i="7"/>
  <c r="J478" i="7"/>
  <c r="H478" i="7"/>
  <c r="J477" i="7"/>
  <c r="H477" i="7"/>
  <c r="J476" i="7"/>
  <c r="H476" i="7"/>
  <c r="J475" i="7"/>
  <c r="H475" i="7"/>
  <c r="J474" i="7"/>
  <c r="H474" i="7"/>
  <c r="J473" i="7"/>
  <c r="H473" i="7"/>
  <c r="J472" i="7"/>
  <c r="H472" i="7"/>
  <c r="J471" i="7"/>
  <c r="H471" i="7"/>
  <c r="J470" i="7"/>
  <c r="H470" i="7"/>
  <c r="J469" i="7"/>
  <c r="H469" i="7"/>
  <c r="J468" i="7"/>
  <c r="H468" i="7"/>
  <c r="J467" i="7"/>
  <c r="H467" i="7"/>
  <c r="J466" i="7"/>
  <c r="H466" i="7"/>
  <c r="J465" i="7"/>
  <c r="H465" i="7"/>
  <c r="J464" i="7"/>
  <c r="H464" i="7"/>
  <c r="J463" i="7"/>
  <c r="H463" i="7"/>
  <c r="J462" i="7"/>
  <c r="H462" i="7"/>
  <c r="H459" i="7"/>
  <c r="E460" i="7"/>
  <c r="J457" i="7"/>
  <c r="H457" i="7"/>
  <c r="J456" i="7"/>
  <c r="H456" i="7"/>
  <c r="J455" i="7"/>
  <c r="H455" i="7"/>
  <c r="J454" i="7"/>
  <c r="H454" i="7"/>
  <c r="J453" i="7"/>
  <c r="H453" i="7"/>
  <c r="J452" i="7"/>
  <c r="H452" i="7"/>
  <c r="J451" i="7"/>
  <c r="H451" i="7"/>
  <c r="J450" i="7"/>
  <c r="H450" i="7"/>
  <c r="J449" i="7"/>
  <c r="H449" i="7"/>
  <c r="J448" i="7"/>
  <c r="H448" i="7"/>
  <c r="J447" i="7"/>
  <c r="H447" i="7"/>
  <c r="J446" i="7"/>
  <c r="H446" i="7"/>
  <c r="J445" i="7"/>
  <c r="H445" i="7"/>
  <c r="J444" i="7"/>
  <c r="H444" i="7"/>
  <c r="J443" i="7"/>
  <c r="H443" i="7"/>
  <c r="J442" i="7"/>
  <c r="H442" i="7"/>
  <c r="J441" i="7"/>
  <c r="H441" i="7"/>
  <c r="J440" i="7"/>
  <c r="H440" i="7"/>
  <c r="J439" i="7"/>
  <c r="H439" i="7"/>
  <c r="J438" i="7"/>
  <c r="H438" i="7"/>
  <c r="J437" i="7"/>
  <c r="H437" i="7"/>
  <c r="J436" i="7"/>
  <c r="H436" i="7"/>
  <c r="J435" i="7"/>
  <c r="H435" i="7"/>
  <c r="J434" i="7"/>
  <c r="H434" i="7"/>
  <c r="J433" i="7"/>
  <c r="H433" i="7"/>
  <c r="J432" i="7"/>
  <c r="H432" i="7"/>
  <c r="J431" i="7"/>
  <c r="H431" i="7"/>
  <c r="J430" i="7"/>
  <c r="H430" i="7"/>
  <c r="J429" i="7"/>
  <c r="H429" i="7"/>
  <c r="J428" i="7"/>
  <c r="H428" i="7"/>
  <c r="J427" i="7"/>
  <c r="H427" i="7"/>
  <c r="J426" i="7"/>
  <c r="H426" i="7"/>
  <c r="J425" i="7"/>
  <c r="H425" i="7"/>
  <c r="H422" i="7"/>
  <c r="E423" i="7"/>
  <c r="J420" i="7"/>
  <c r="H420" i="7"/>
  <c r="J419" i="7"/>
  <c r="H419" i="7"/>
  <c r="J418" i="7"/>
  <c r="H418" i="7"/>
  <c r="J417" i="7"/>
  <c r="H417" i="7"/>
  <c r="J416" i="7"/>
  <c r="H416" i="7"/>
  <c r="J415" i="7"/>
  <c r="H415" i="7"/>
  <c r="J414" i="7"/>
  <c r="H414" i="7"/>
  <c r="J413" i="7"/>
  <c r="H413" i="7"/>
  <c r="J412" i="7"/>
  <c r="H412" i="7"/>
  <c r="J411" i="7"/>
  <c r="H411" i="7"/>
  <c r="J410" i="7"/>
  <c r="H410" i="7"/>
  <c r="J409" i="7"/>
  <c r="H409" i="7"/>
  <c r="J408" i="7"/>
  <c r="H408" i="7"/>
  <c r="J407" i="7"/>
  <c r="H407" i="7"/>
  <c r="J406" i="7"/>
  <c r="H406" i="7"/>
  <c r="J405" i="7"/>
  <c r="H405" i="7"/>
  <c r="J404" i="7"/>
  <c r="H404" i="7"/>
  <c r="J403" i="7"/>
  <c r="H403" i="7"/>
  <c r="J402" i="7"/>
  <c r="H402" i="7"/>
  <c r="J401" i="7"/>
  <c r="H401" i="7"/>
  <c r="J400" i="7"/>
  <c r="H400" i="7"/>
  <c r="J399" i="7"/>
  <c r="H399" i="7"/>
  <c r="J398" i="7"/>
  <c r="H398" i="7"/>
  <c r="J397" i="7"/>
  <c r="H397" i="7"/>
  <c r="J396" i="7"/>
  <c r="H396" i="7"/>
  <c r="J395" i="7"/>
  <c r="H395" i="7"/>
  <c r="J394" i="7"/>
  <c r="H394" i="7"/>
  <c r="J393" i="7"/>
  <c r="H393" i="7"/>
  <c r="J392" i="7"/>
  <c r="H392" i="7"/>
  <c r="J391" i="7"/>
  <c r="H391" i="7"/>
  <c r="J390" i="7"/>
  <c r="H390" i="7"/>
  <c r="J389" i="7"/>
  <c r="H389" i="7"/>
  <c r="H386" i="7"/>
  <c r="E387" i="7"/>
  <c r="J384" i="7"/>
  <c r="H384" i="7"/>
  <c r="J383" i="7"/>
  <c r="H383" i="7"/>
  <c r="J382" i="7"/>
  <c r="H382" i="7"/>
  <c r="J381" i="7"/>
  <c r="H381" i="7"/>
  <c r="J380" i="7"/>
  <c r="H380" i="7"/>
  <c r="J379" i="7"/>
  <c r="H379" i="7"/>
  <c r="J378" i="7"/>
  <c r="H378" i="7"/>
  <c r="J377" i="7"/>
  <c r="H377" i="7"/>
  <c r="J376" i="7"/>
  <c r="H376" i="7"/>
  <c r="J375" i="7"/>
  <c r="H375" i="7"/>
  <c r="J374" i="7"/>
  <c r="H374" i="7"/>
  <c r="H371" i="7"/>
  <c r="E372" i="7"/>
  <c r="J369" i="7"/>
  <c r="H369" i="7"/>
  <c r="J368" i="7"/>
  <c r="H368" i="7"/>
  <c r="J367" i="7"/>
  <c r="H367" i="7"/>
  <c r="J366" i="7"/>
  <c r="H366" i="7"/>
  <c r="J365" i="7"/>
  <c r="H365" i="7"/>
  <c r="J364" i="7"/>
  <c r="H364" i="7"/>
  <c r="J363" i="7"/>
  <c r="H363" i="7"/>
  <c r="J362" i="7"/>
  <c r="H362" i="7"/>
  <c r="J361" i="7"/>
  <c r="H361" i="7"/>
  <c r="J360" i="7"/>
  <c r="H360" i="7"/>
  <c r="J359" i="7"/>
  <c r="H359" i="7"/>
  <c r="J358" i="7"/>
  <c r="H358" i="7"/>
  <c r="J357" i="7"/>
  <c r="H357" i="7"/>
  <c r="J356" i="7"/>
  <c r="H356" i="7"/>
  <c r="J355" i="7"/>
  <c r="H355" i="7"/>
  <c r="J354" i="7"/>
  <c r="H354" i="7"/>
  <c r="J353" i="7"/>
  <c r="H353" i="7"/>
  <c r="J352" i="7"/>
  <c r="H352" i="7"/>
  <c r="J351" i="7"/>
  <c r="H351" i="7"/>
  <c r="J350" i="7"/>
  <c r="H350" i="7"/>
  <c r="J349" i="7"/>
  <c r="H349" i="7"/>
  <c r="J348" i="7"/>
  <c r="H348" i="7"/>
  <c r="J347" i="7"/>
  <c r="H347" i="7"/>
  <c r="J346" i="7"/>
  <c r="H346" i="7"/>
  <c r="J345" i="7"/>
  <c r="H345" i="7"/>
  <c r="J344" i="7"/>
  <c r="H344" i="7"/>
  <c r="J343" i="7"/>
  <c r="H343" i="7"/>
  <c r="I343" i="7" s="1"/>
  <c r="J342" i="7"/>
  <c r="H342" i="7"/>
  <c r="E340" i="7"/>
  <c r="J337" i="7"/>
  <c r="H337" i="7"/>
  <c r="J336" i="7"/>
  <c r="H336" i="7"/>
  <c r="J335" i="7"/>
  <c r="H335" i="7"/>
  <c r="J334" i="7"/>
  <c r="H334" i="7"/>
  <c r="J333" i="7"/>
  <c r="H333" i="7"/>
  <c r="J332" i="7"/>
  <c r="H332" i="7"/>
  <c r="J331" i="7"/>
  <c r="H331" i="7"/>
  <c r="J330" i="7"/>
  <c r="H330" i="7"/>
  <c r="J329" i="7"/>
  <c r="H329" i="7"/>
  <c r="J328" i="7"/>
  <c r="H328" i="7"/>
  <c r="J327" i="7"/>
  <c r="H327" i="7"/>
  <c r="J326" i="7"/>
  <c r="H326" i="7"/>
  <c r="J325" i="7"/>
  <c r="H325" i="7"/>
  <c r="J324" i="7"/>
  <c r="H324" i="7"/>
  <c r="J323" i="7"/>
  <c r="H323" i="7"/>
  <c r="J322" i="7"/>
  <c r="H322" i="7"/>
  <c r="J321" i="7"/>
  <c r="H321" i="7"/>
  <c r="J320" i="7"/>
  <c r="H320" i="7"/>
  <c r="J319" i="7"/>
  <c r="H319" i="7"/>
  <c r="J318" i="7"/>
  <c r="H318" i="7"/>
  <c r="J317" i="7"/>
  <c r="H317" i="7"/>
  <c r="J316" i="7"/>
  <c r="H316" i="7"/>
  <c r="H313" i="7"/>
  <c r="E314" i="7"/>
  <c r="J311" i="7"/>
  <c r="H311" i="7"/>
  <c r="J310" i="7"/>
  <c r="H310" i="7"/>
  <c r="J309" i="7"/>
  <c r="H309" i="7"/>
  <c r="J308" i="7"/>
  <c r="H308" i="7"/>
  <c r="J307" i="7"/>
  <c r="H307" i="7"/>
  <c r="J306" i="7"/>
  <c r="H306" i="7"/>
  <c r="J305" i="7"/>
  <c r="H305" i="7"/>
  <c r="J304" i="7"/>
  <c r="H304" i="7"/>
  <c r="J303" i="7"/>
  <c r="H303" i="7"/>
  <c r="J302" i="7"/>
  <c r="H302" i="7"/>
  <c r="J301" i="7"/>
  <c r="H301" i="7"/>
  <c r="J300" i="7"/>
  <c r="H300" i="7"/>
  <c r="J299" i="7"/>
  <c r="H299" i="7"/>
  <c r="J298" i="7"/>
  <c r="H298" i="7"/>
  <c r="J297" i="7"/>
  <c r="H297" i="7"/>
  <c r="J296" i="7"/>
  <c r="H296" i="7"/>
  <c r="J295" i="7"/>
  <c r="H295" i="7"/>
  <c r="J294" i="7"/>
  <c r="H294" i="7"/>
  <c r="J293" i="7"/>
  <c r="H293" i="7"/>
  <c r="J292" i="7"/>
  <c r="H292" i="7"/>
  <c r="J291" i="7"/>
  <c r="H291" i="7"/>
  <c r="J290" i="7"/>
  <c r="H290" i="7"/>
  <c r="J289" i="7"/>
  <c r="H289" i="7"/>
  <c r="J288" i="7"/>
  <c r="H288" i="7"/>
  <c r="J287" i="7"/>
  <c r="H287" i="7"/>
  <c r="H284" i="7"/>
  <c r="E285" i="7"/>
  <c r="J282" i="7"/>
  <c r="H282" i="7"/>
  <c r="J281" i="7"/>
  <c r="H281" i="7"/>
  <c r="J280" i="7"/>
  <c r="H280" i="7"/>
  <c r="J279" i="7"/>
  <c r="H279" i="7"/>
  <c r="J278" i="7"/>
  <c r="H278" i="7"/>
  <c r="J277" i="7"/>
  <c r="H277" i="7"/>
  <c r="J276" i="7"/>
  <c r="H276" i="7"/>
  <c r="J275" i="7"/>
  <c r="H275" i="7"/>
  <c r="J274" i="7"/>
  <c r="H274" i="7"/>
  <c r="J273" i="7"/>
  <c r="H273" i="7"/>
  <c r="J272" i="7"/>
  <c r="H272" i="7"/>
  <c r="J271" i="7"/>
  <c r="H271" i="7"/>
  <c r="J270" i="7"/>
  <c r="H270" i="7"/>
  <c r="J269" i="7"/>
  <c r="H269" i="7"/>
  <c r="J268" i="7"/>
  <c r="H268" i="7"/>
  <c r="J267" i="7"/>
  <c r="H267" i="7"/>
  <c r="J266" i="7"/>
  <c r="H266" i="7"/>
  <c r="J265" i="7"/>
  <c r="H265" i="7"/>
  <c r="J264" i="7"/>
  <c r="H264" i="7"/>
  <c r="J263" i="7"/>
  <c r="H263" i="7"/>
  <c r="J262" i="7"/>
  <c r="H262" i="7"/>
  <c r="J261" i="7"/>
  <c r="H261" i="7"/>
  <c r="J260" i="7"/>
  <c r="H260" i="7"/>
  <c r="H257" i="7"/>
  <c r="E258" i="7"/>
  <c r="J255" i="7"/>
  <c r="H255" i="7"/>
  <c r="J254" i="7"/>
  <c r="H254" i="7"/>
  <c r="J253" i="7"/>
  <c r="H253" i="7"/>
  <c r="J252" i="7"/>
  <c r="H252" i="7"/>
  <c r="J251" i="7"/>
  <c r="H251" i="7"/>
  <c r="J250" i="7"/>
  <c r="H250" i="7"/>
  <c r="J249" i="7"/>
  <c r="H249" i="7"/>
  <c r="J248" i="7"/>
  <c r="H248" i="7"/>
  <c r="J247" i="7"/>
  <c r="H247" i="7"/>
  <c r="J246" i="7"/>
  <c r="H246" i="7"/>
  <c r="J245" i="7"/>
  <c r="H245" i="7"/>
  <c r="J244" i="7"/>
  <c r="H244" i="7"/>
  <c r="J243" i="7"/>
  <c r="H243" i="7"/>
  <c r="J242" i="7"/>
  <c r="H242" i="7"/>
  <c r="J241" i="7"/>
  <c r="H241" i="7"/>
  <c r="J240" i="7"/>
  <c r="H240" i="7"/>
  <c r="J239" i="7"/>
  <c r="H239" i="7"/>
  <c r="J238" i="7"/>
  <c r="H238" i="7"/>
  <c r="D238" i="7"/>
  <c r="J237" i="7"/>
  <c r="H237" i="7"/>
  <c r="J236" i="7"/>
  <c r="H236" i="7"/>
  <c r="J235" i="7"/>
  <c r="H235" i="7"/>
  <c r="J234" i="7"/>
  <c r="H234" i="7"/>
  <c r="J233" i="7"/>
  <c r="H233" i="7"/>
  <c r="J232" i="7"/>
  <c r="H232" i="7"/>
  <c r="J231" i="7"/>
  <c r="H231" i="7"/>
  <c r="J230" i="7"/>
  <c r="H230" i="7"/>
  <c r="D230" i="7"/>
  <c r="J229" i="7"/>
  <c r="H229" i="7"/>
  <c r="D229" i="7"/>
  <c r="H226" i="7"/>
  <c r="E227" i="7"/>
  <c r="J224" i="7"/>
  <c r="H224" i="7"/>
  <c r="J223" i="7"/>
  <c r="H223" i="7"/>
  <c r="J222" i="7"/>
  <c r="H222" i="7"/>
  <c r="J221" i="7"/>
  <c r="H221" i="7"/>
  <c r="J220" i="7"/>
  <c r="H220" i="7"/>
  <c r="J219" i="7"/>
  <c r="H219" i="7"/>
  <c r="J218" i="7"/>
  <c r="H218" i="7"/>
  <c r="J217" i="7"/>
  <c r="H217" i="7"/>
  <c r="J216" i="7"/>
  <c r="H216" i="7"/>
  <c r="J215" i="7"/>
  <c r="H215" i="7"/>
  <c r="J214" i="7"/>
  <c r="H214" i="7"/>
  <c r="J213" i="7"/>
  <c r="H213" i="7"/>
  <c r="J212" i="7"/>
  <c r="H212" i="7"/>
  <c r="J211" i="7"/>
  <c r="H211" i="7"/>
  <c r="J210" i="7"/>
  <c r="H210" i="7"/>
  <c r="J209" i="7"/>
  <c r="H209" i="7"/>
  <c r="J208" i="7"/>
  <c r="H208" i="7"/>
  <c r="J207" i="7"/>
  <c r="H207" i="7"/>
  <c r="J206" i="7"/>
  <c r="H206" i="7"/>
  <c r="J205" i="7"/>
  <c r="H205" i="7"/>
  <c r="J204" i="7"/>
  <c r="H204" i="7"/>
  <c r="J203" i="7"/>
  <c r="H203" i="7"/>
  <c r="J202" i="7"/>
  <c r="H202" i="7"/>
  <c r="J201" i="7"/>
  <c r="H201" i="7"/>
  <c r="J200" i="7"/>
  <c r="H200" i="7"/>
  <c r="J199" i="7"/>
  <c r="H199" i="7"/>
  <c r="J198" i="7"/>
  <c r="H198" i="7"/>
  <c r="J197" i="7"/>
  <c r="H197" i="7"/>
  <c r="H194" i="7"/>
  <c r="E195" i="7"/>
  <c r="J192" i="7"/>
  <c r="H192" i="7"/>
  <c r="J191" i="7"/>
  <c r="H191" i="7"/>
  <c r="J190" i="7"/>
  <c r="H190" i="7"/>
  <c r="J189" i="7"/>
  <c r="H189" i="7"/>
  <c r="J188" i="7"/>
  <c r="H188" i="7"/>
  <c r="J187" i="7"/>
  <c r="H187" i="7"/>
  <c r="J186" i="7"/>
  <c r="H186" i="7"/>
  <c r="J185" i="7"/>
  <c r="H185" i="7"/>
  <c r="J184" i="7"/>
  <c r="H184" i="7"/>
  <c r="J183" i="7"/>
  <c r="H183" i="7"/>
  <c r="J182" i="7"/>
  <c r="H182" i="7"/>
  <c r="J181" i="7"/>
  <c r="H181" i="7"/>
  <c r="J180" i="7"/>
  <c r="H180" i="7"/>
  <c r="J179" i="7"/>
  <c r="H179" i="7"/>
  <c r="J178" i="7"/>
  <c r="H178" i="7"/>
  <c r="J177" i="7"/>
  <c r="H177" i="7"/>
  <c r="J176" i="7"/>
  <c r="H176" i="7"/>
  <c r="J175" i="7"/>
  <c r="H175" i="7"/>
  <c r="J174" i="7"/>
  <c r="H174" i="7"/>
  <c r="J173" i="7"/>
  <c r="H173" i="7"/>
  <c r="J172" i="7"/>
  <c r="H172" i="7"/>
  <c r="J171" i="7"/>
  <c r="H171" i="7"/>
  <c r="J170" i="7"/>
  <c r="H170" i="7"/>
  <c r="J169" i="7"/>
  <c r="H169" i="7"/>
  <c r="J168" i="7"/>
  <c r="H168" i="7"/>
  <c r="J167" i="7"/>
  <c r="H167" i="7"/>
  <c r="J166" i="7"/>
  <c r="H166" i="7"/>
  <c r="H163" i="7"/>
  <c r="E164" i="7"/>
  <c r="J161" i="7"/>
  <c r="H161" i="7"/>
  <c r="J160" i="7"/>
  <c r="H160" i="7"/>
  <c r="J159" i="7"/>
  <c r="H159" i="7"/>
  <c r="J158" i="7"/>
  <c r="H158" i="7"/>
  <c r="J157" i="7"/>
  <c r="H157" i="7"/>
  <c r="J156" i="7"/>
  <c r="H156" i="7"/>
  <c r="J155" i="7"/>
  <c r="H155" i="7"/>
  <c r="J154" i="7"/>
  <c r="H154" i="7"/>
  <c r="J153" i="7"/>
  <c r="H153" i="7"/>
  <c r="J152" i="7"/>
  <c r="H152" i="7"/>
  <c r="J151" i="7"/>
  <c r="H151" i="7"/>
  <c r="J150" i="7"/>
  <c r="H150" i="7"/>
  <c r="J149" i="7"/>
  <c r="H149" i="7"/>
  <c r="J148" i="7"/>
  <c r="H148" i="7"/>
  <c r="J147" i="7"/>
  <c r="H147" i="7"/>
  <c r="J146" i="7"/>
  <c r="H146" i="7"/>
  <c r="J145" i="7"/>
  <c r="H145" i="7"/>
  <c r="J144" i="7"/>
  <c r="H144" i="7"/>
  <c r="J143" i="7"/>
  <c r="H143" i="7"/>
  <c r="J142" i="7"/>
  <c r="H142" i="7"/>
  <c r="J141" i="7"/>
  <c r="H141" i="7"/>
  <c r="J140" i="7"/>
  <c r="H140" i="7"/>
  <c r="J139" i="7"/>
  <c r="H139" i="7"/>
  <c r="J138" i="7"/>
  <c r="H138" i="7"/>
  <c r="J137" i="7"/>
  <c r="H137" i="7"/>
  <c r="J136" i="7"/>
  <c r="H136" i="7"/>
  <c r="J135" i="7"/>
  <c r="H135" i="7"/>
  <c r="J134" i="7"/>
  <c r="H134" i="7"/>
  <c r="J133" i="7"/>
  <c r="H133" i="7"/>
  <c r="J132" i="7"/>
  <c r="H132" i="7"/>
  <c r="J131" i="7"/>
  <c r="H131" i="7"/>
  <c r="J130" i="7"/>
  <c r="H130" i="7"/>
  <c r="J129" i="7"/>
  <c r="H129" i="7"/>
  <c r="J128" i="7"/>
  <c r="H128" i="7"/>
  <c r="J127" i="7"/>
  <c r="H127" i="7"/>
  <c r="J126" i="7"/>
  <c r="H126" i="7"/>
  <c r="J125" i="7"/>
  <c r="H125" i="7"/>
  <c r="H122" i="7"/>
  <c r="E123" i="7"/>
  <c r="J120" i="7"/>
  <c r="H120" i="7"/>
  <c r="J119" i="7"/>
  <c r="H119" i="7"/>
  <c r="J118" i="7"/>
  <c r="H118" i="7"/>
  <c r="J117" i="7"/>
  <c r="H117" i="7"/>
  <c r="J116" i="7"/>
  <c r="H116" i="7"/>
  <c r="J115" i="7"/>
  <c r="H115" i="7"/>
  <c r="J114" i="7"/>
  <c r="H114" i="7"/>
  <c r="J113" i="7"/>
  <c r="H113" i="7"/>
  <c r="J112" i="7"/>
  <c r="H112" i="7"/>
  <c r="J111" i="7"/>
  <c r="H111" i="7"/>
  <c r="J110" i="7"/>
  <c r="H110" i="7"/>
  <c r="J109" i="7"/>
  <c r="H109" i="7"/>
  <c r="J108" i="7"/>
  <c r="H108" i="7"/>
  <c r="J107" i="7"/>
  <c r="H107" i="7"/>
  <c r="J106" i="7"/>
  <c r="H106" i="7"/>
  <c r="J105" i="7"/>
  <c r="H105" i="7"/>
  <c r="J104" i="7"/>
  <c r="H104" i="7"/>
  <c r="J103" i="7"/>
  <c r="H103" i="7"/>
  <c r="J102" i="7"/>
  <c r="H102" i="7"/>
  <c r="J101" i="7"/>
  <c r="H101" i="7"/>
  <c r="J100" i="7"/>
  <c r="H100" i="7"/>
  <c r="J99" i="7"/>
  <c r="H99" i="7"/>
  <c r="J98" i="7"/>
  <c r="H98" i="7"/>
  <c r="J97" i="7"/>
  <c r="H97" i="7"/>
  <c r="J96" i="7"/>
  <c r="H96" i="7"/>
  <c r="J95" i="7"/>
  <c r="H95" i="7"/>
  <c r="J94" i="7"/>
  <c r="H94" i="7"/>
  <c r="J93" i="7"/>
  <c r="H93" i="7"/>
  <c r="H90" i="7"/>
  <c r="E91" i="7"/>
  <c r="J88" i="7"/>
  <c r="H88" i="7"/>
  <c r="J87" i="7"/>
  <c r="H87" i="7"/>
  <c r="J86" i="7"/>
  <c r="H86" i="7"/>
  <c r="J85" i="7"/>
  <c r="H85" i="7"/>
  <c r="J84" i="7"/>
  <c r="H84" i="7"/>
  <c r="J83" i="7"/>
  <c r="H83" i="7"/>
  <c r="J82" i="7"/>
  <c r="H82" i="7"/>
  <c r="H79" i="7"/>
  <c r="E80" i="7"/>
  <c r="J77" i="7"/>
  <c r="H77" i="7"/>
  <c r="J76" i="7"/>
  <c r="H76" i="7"/>
  <c r="J75" i="7"/>
  <c r="H75" i="7"/>
  <c r="J74" i="7"/>
  <c r="H74" i="7"/>
  <c r="J73" i="7"/>
  <c r="H73" i="7"/>
  <c r="J72" i="7"/>
  <c r="H72" i="7"/>
  <c r="J71" i="7"/>
  <c r="H71" i="7"/>
  <c r="J70" i="7"/>
  <c r="H70" i="7"/>
  <c r="J69" i="7"/>
  <c r="H69" i="7"/>
  <c r="J68" i="7"/>
  <c r="H68" i="7"/>
  <c r="J67" i="7"/>
  <c r="H67" i="7"/>
  <c r="J66" i="7"/>
  <c r="H66" i="7"/>
  <c r="J65" i="7"/>
  <c r="H65" i="7"/>
  <c r="J64" i="7"/>
  <c r="H64" i="7"/>
  <c r="H372" i="7" l="1"/>
  <c r="I462" i="7"/>
  <c r="I464" i="7"/>
  <c r="I466" i="7"/>
  <c r="I468" i="7"/>
  <c r="I470" i="7"/>
  <c r="I472" i="7"/>
  <c r="I474" i="7"/>
  <c r="I476" i="7"/>
  <c r="I478" i="7"/>
  <c r="I480" i="7"/>
  <c r="I482" i="7"/>
  <c r="I484" i="7"/>
  <c r="I486" i="7"/>
  <c r="I488" i="7"/>
  <c r="I490" i="7"/>
  <c r="I492" i="7"/>
  <c r="I494" i="7"/>
  <c r="I496" i="7"/>
  <c r="I498" i="7"/>
  <c r="I500" i="7"/>
  <c r="E598" i="7"/>
  <c r="I288" i="7"/>
  <c r="I290" i="7"/>
  <c r="I292" i="7"/>
  <c r="I294" i="7"/>
  <c r="I296" i="7"/>
  <c r="I298" i="7"/>
  <c r="I300" i="7"/>
  <c r="I302" i="7"/>
  <c r="I304" i="7"/>
  <c r="I306" i="7"/>
  <c r="I308" i="7"/>
  <c r="I310" i="7"/>
  <c r="E313" i="7"/>
  <c r="I912" i="7"/>
  <c r="I914" i="7"/>
  <c r="I916" i="7"/>
  <c r="I918" i="7"/>
  <c r="I287" i="7"/>
  <c r="I289" i="7"/>
  <c r="I291" i="7"/>
  <c r="I293" i="7"/>
  <c r="I295" i="7"/>
  <c r="I297" i="7"/>
  <c r="I299" i="7"/>
  <c r="I301" i="7"/>
  <c r="I303" i="7"/>
  <c r="I305" i="7"/>
  <c r="I307" i="7"/>
  <c r="I309" i="7"/>
  <c r="I913" i="7"/>
  <c r="I915" i="7"/>
  <c r="I917" i="7"/>
  <c r="I551" i="7"/>
  <c r="I565" i="7"/>
  <c r="I483" i="7"/>
  <c r="I485" i="7"/>
  <c r="I501" i="7"/>
  <c r="I316" i="7"/>
  <c r="I318" i="7"/>
  <c r="I320" i="7"/>
  <c r="I322" i="7"/>
  <c r="E955" i="7"/>
  <c r="H910" i="7"/>
  <c r="H628" i="7"/>
  <c r="H599" i="7"/>
  <c r="I596" i="7"/>
  <c r="I594" i="7"/>
  <c r="I592" i="7"/>
  <c r="I590" i="7"/>
  <c r="I588" i="7"/>
  <c r="I586" i="7"/>
  <c r="I584" i="7"/>
  <c r="I582" i="7"/>
  <c r="I580" i="7"/>
  <c r="I578" i="7"/>
  <c r="I576" i="7"/>
  <c r="I574" i="7"/>
  <c r="I567" i="7"/>
  <c r="I563" i="7"/>
  <c r="I561" i="7"/>
  <c r="I559" i="7"/>
  <c r="I557" i="7"/>
  <c r="I555" i="7"/>
  <c r="I553" i="7"/>
  <c r="I549" i="7"/>
  <c r="I545" i="7"/>
  <c r="I543" i="7"/>
  <c r="I541" i="7"/>
  <c r="I539" i="7"/>
  <c r="I537" i="7"/>
  <c r="I535" i="7"/>
  <c r="I533" i="7"/>
  <c r="I531" i="7"/>
  <c r="I529" i="7"/>
  <c r="H504" i="7"/>
  <c r="I499" i="7"/>
  <c r="I497" i="7"/>
  <c r="I495" i="7"/>
  <c r="I493" i="7"/>
  <c r="I491" i="7"/>
  <c r="I489" i="7"/>
  <c r="I487" i="7"/>
  <c r="I481" i="7"/>
  <c r="I479" i="7"/>
  <c r="I477" i="7"/>
  <c r="I475" i="7"/>
  <c r="I473" i="7"/>
  <c r="I471" i="7"/>
  <c r="I469" i="7"/>
  <c r="I467" i="7"/>
  <c r="I465" i="7"/>
  <c r="I463" i="7"/>
  <c r="H460" i="7"/>
  <c r="H340" i="7"/>
  <c r="H314" i="7"/>
  <c r="H285" i="7"/>
  <c r="H164" i="7"/>
  <c r="I87" i="7"/>
  <c r="I127" i="7"/>
  <c r="I129" i="7"/>
  <c r="I131" i="7"/>
  <c r="I135" i="7"/>
  <c r="I139" i="7"/>
  <c r="I141" i="7"/>
  <c r="I143" i="7"/>
  <c r="I145" i="7"/>
  <c r="I147" i="7"/>
  <c r="I149" i="7"/>
  <c r="I151" i="7"/>
  <c r="I153" i="7"/>
  <c r="I155" i="7"/>
  <c r="I157" i="7"/>
  <c r="I159" i="7"/>
  <c r="I161" i="7"/>
  <c r="I261" i="7"/>
  <c r="I133" i="7"/>
  <c r="D227" i="7"/>
  <c r="D226" i="7" s="1"/>
  <c r="I239" i="7"/>
  <c r="I241" i="7"/>
  <c r="I243" i="7"/>
  <c r="I245" i="7"/>
  <c r="I247" i="7"/>
  <c r="I249" i="7"/>
  <c r="I251" i="7"/>
  <c r="I253" i="7"/>
  <c r="I255" i="7"/>
  <c r="H258" i="7"/>
  <c r="H195" i="7"/>
  <c r="I83" i="7"/>
  <c r="I85" i="7"/>
  <c r="I125" i="7"/>
  <c r="I137" i="7"/>
  <c r="H80" i="7"/>
  <c r="H91" i="7"/>
  <c r="I82" i="7"/>
  <c r="I84" i="7"/>
  <c r="I126" i="7"/>
  <c r="I128" i="7"/>
  <c r="I130" i="7"/>
  <c r="I132" i="7"/>
  <c r="I134" i="7"/>
  <c r="I136" i="7"/>
  <c r="I138" i="7"/>
  <c r="I140" i="7"/>
  <c r="I142" i="7"/>
  <c r="I144" i="7"/>
  <c r="I146" i="7"/>
  <c r="I148" i="7"/>
  <c r="I150" i="7"/>
  <c r="I152" i="7"/>
  <c r="I154" i="7"/>
  <c r="I156" i="7"/>
  <c r="I158" i="7"/>
  <c r="I160" i="7"/>
  <c r="E194" i="7"/>
  <c r="I198" i="7"/>
  <c r="I200" i="7"/>
  <c r="I317" i="7"/>
  <c r="I319" i="7"/>
  <c r="I321" i="7"/>
  <c r="I323" i="7"/>
  <c r="I325" i="7"/>
  <c r="I327" i="7"/>
  <c r="I329" i="7"/>
  <c r="I331" i="7"/>
  <c r="I333" i="7"/>
  <c r="I335" i="7"/>
  <c r="I337" i="7"/>
  <c r="I344" i="7"/>
  <c r="I346" i="7"/>
  <c r="I348" i="7"/>
  <c r="I350" i="7"/>
  <c r="I352" i="7"/>
  <c r="I354" i="7"/>
  <c r="I356" i="7"/>
  <c r="I358" i="7"/>
  <c r="I360" i="7"/>
  <c r="I362" i="7"/>
  <c r="I364" i="7"/>
  <c r="I366" i="7"/>
  <c r="I368" i="7"/>
  <c r="I390" i="7"/>
  <c r="I392" i="7"/>
  <c r="I394" i="7"/>
  <c r="I396" i="7"/>
  <c r="I398" i="7"/>
  <c r="I400" i="7"/>
  <c r="I404" i="7"/>
  <c r="I406" i="7"/>
  <c r="I408" i="7"/>
  <c r="I410" i="7"/>
  <c r="I601" i="7"/>
  <c r="I603" i="7"/>
  <c r="I605" i="7"/>
  <c r="I607" i="7"/>
  <c r="I609" i="7"/>
  <c r="I611" i="7"/>
  <c r="I613" i="7"/>
  <c r="I615" i="7"/>
  <c r="I617" i="7"/>
  <c r="I619" i="7"/>
  <c r="I621" i="7"/>
  <c r="I623" i="7"/>
  <c r="I625" i="7"/>
  <c r="E721" i="7"/>
  <c r="E851" i="7"/>
  <c r="E882" i="7"/>
  <c r="I311" i="7"/>
  <c r="H387" i="7"/>
  <c r="I263" i="7"/>
  <c r="I265" i="7"/>
  <c r="I267" i="7"/>
  <c r="I269" i="7"/>
  <c r="I271" i="7"/>
  <c r="I273" i="7"/>
  <c r="I275" i="7"/>
  <c r="I277" i="7"/>
  <c r="I279" i="7"/>
  <c r="I281" i="7"/>
  <c r="I324" i="7"/>
  <c r="I326" i="7"/>
  <c r="I328" i="7"/>
  <c r="I330" i="7"/>
  <c r="I332" i="7"/>
  <c r="I334" i="7"/>
  <c r="I336" i="7"/>
  <c r="I345" i="7"/>
  <c r="I347" i="7"/>
  <c r="I349" i="7"/>
  <c r="I351" i="7"/>
  <c r="I353" i="7"/>
  <c r="I355" i="7"/>
  <c r="I357" i="7"/>
  <c r="I359" i="7"/>
  <c r="I361" i="7"/>
  <c r="I363" i="7"/>
  <c r="I365" i="7"/>
  <c r="I602" i="7"/>
  <c r="I604" i="7"/>
  <c r="I606" i="7"/>
  <c r="I608" i="7"/>
  <c r="I610" i="7"/>
  <c r="I612" i="7"/>
  <c r="I614" i="7"/>
  <c r="I616" i="7"/>
  <c r="I618" i="7"/>
  <c r="I620" i="7"/>
  <c r="I622" i="7"/>
  <c r="I624" i="7"/>
  <c r="I631" i="7"/>
  <c r="I633" i="7"/>
  <c r="I635" i="7"/>
  <c r="I637" i="7"/>
  <c r="I639" i="7"/>
  <c r="I641" i="7"/>
  <c r="I643" i="7"/>
  <c r="I645" i="7"/>
  <c r="I647" i="7"/>
  <c r="I649" i="7"/>
  <c r="I651" i="7"/>
  <c r="I658" i="7"/>
  <c r="I660" i="7"/>
  <c r="I662" i="7"/>
  <c r="I664" i="7"/>
  <c r="I666" i="7"/>
  <c r="I668" i="7"/>
  <c r="I670" i="7"/>
  <c r="I672" i="7"/>
  <c r="I674" i="7"/>
  <c r="I676" i="7"/>
  <c r="I755" i="7"/>
  <c r="I757" i="7"/>
  <c r="I759" i="7"/>
  <c r="I761" i="7"/>
  <c r="I763" i="7"/>
  <c r="I765" i="7"/>
  <c r="I767" i="7"/>
  <c r="I769" i="7"/>
  <c r="I771" i="7"/>
  <c r="I775" i="7"/>
  <c r="I777" i="7"/>
  <c r="I779" i="7"/>
  <c r="I788" i="7"/>
  <c r="I790" i="7"/>
  <c r="I792" i="7"/>
  <c r="I794" i="7"/>
  <c r="I796" i="7"/>
  <c r="I798" i="7"/>
  <c r="I800" i="7"/>
  <c r="I802" i="7"/>
  <c r="I804" i="7"/>
  <c r="I806" i="7"/>
  <c r="I808" i="7"/>
  <c r="H852" i="7"/>
  <c r="H813" i="7"/>
  <c r="I787" i="7"/>
  <c r="I789" i="7"/>
  <c r="I791" i="7"/>
  <c r="I793" i="7"/>
  <c r="I795" i="7"/>
  <c r="I797" i="7"/>
  <c r="I799" i="7"/>
  <c r="I801" i="7"/>
  <c r="I803" i="7"/>
  <c r="I805" i="7"/>
  <c r="I807" i="7"/>
  <c r="I809" i="7"/>
  <c r="H783" i="7"/>
  <c r="I773" i="7"/>
  <c r="I756" i="7"/>
  <c r="I758" i="7"/>
  <c r="I760" i="7"/>
  <c r="I762" i="7"/>
  <c r="I764" i="7"/>
  <c r="I766" i="7"/>
  <c r="I768" i="7"/>
  <c r="I770" i="7"/>
  <c r="I772" i="7"/>
  <c r="I774" i="7"/>
  <c r="I776" i="7"/>
  <c r="I778" i="7"/>
  <c r="I780" i="7"/>
  <c r="H751" i="7"/>
  <c r="H722" i="7"/>
  <c r="H680" i="7"/>
  <c r="H655" i="7"/>
  <c r="I657" i="7"/>
  <c r="I659" i="7"/>
  <c r="I661" i="7"/>
  <c r="I663" i="7"/>
  <c r="I665" i="7"/>
  <c r="I667" i="7"/>
  <c r="I669" i="7"/>
  <c r="I630" i="7"/>
  <c r="I632" i="7"/>
  <c r="I634" i="7"/>
  <c r="I636" i="7"/>
  <c r="I638" i="7"/>
  <c r="I640" i="7"/>
  <c r="I642" i="7"/>
  <c r="I644" i="7"/>
  <c r="I646" i="7"/>
  <c r="I648" i="7"/>
  <c r="I650" i="7"/>
  <c r="I652" i="7"/>
  <c r="I575" i="7"/>
  <c r="I577" i="7"/>
  <c r="I579" i="7"/>
  <c r="I581" i="7"/>
  <c r="I583" i="7"/>
  <c r="I585" i="7"/>
  <c r="I587" i="7"/>
  <c r="I589" i="7"/>
  <c r="I591" i="7"/>
  <c r="I593" i="7"/>
  <c r="I595" i="7"/>
  <c r="H570" i="7"/>
  <c r="H527" i="7"/>
  <c r="I547" i="7"/>
  <c r="I530" i="7"/>
  <c r="I532" i="7"/>
  <c r="I534" i="7"/>
  <c r="I536" i="7"/>
  <c r="I538" i="7"/>
  <c r="I540" i="7"/>
  <c r="I542" i="7"/>
  <c r="I544" i="7"/>
  <c r="I546" i="7"/>
  <c r="I548" i="7"/>
  <c r="I550" i="7"/>
  <c r="I552" i="7"/>
  <c r="I554" i="7"/>
  <c r="I556" i="7"/>
  <c r="I558" i="7"/>
  <c r="I560" i="7"/>
  <c r="I562" i="7"/>
  <c r="I564" i="7"/>
  <c r="I566" i="7"/>
  <c r="H423" i="7"/>
  <c r="I402" i="7"/>
  <c r="I389" i="7"/>
  <c r="I393" i="7"/>
  <c r="I399" i="7"/>
  <c r="I403" i="7"/>
  <c r="I407" i="7"/>
  <c r="I411" i="7"/>
  <c r="I415" i="7"/>
  <c r="I419" i="7"/>
  <c r="I395" i="7"/>
  <c r="I391" i="7"/>
  <c r="I397" i="7"/>
  <c r="I401" i="7"/>
  <c r="I405" i="7"/>
  <c r="I409" i="7"/>
  <c r="I413" i="7"/>
  <c r="I417" i="7"/>
  <c r="I260" i="7"/>
  <c r="I262" i="7"/>
  <c r="I264" i="7"/>
  <c r="I266" i="7"/>
  <c r="I268" i="7"/>
  <c r="I270" i="7"/>
  <c r="I272" i="7"/>
  <c r="I274" i="7"/>
  <c r="I276" i="7"/>
  <c r="I278" i="7"/>
  <c r="I280" i="7"/>
  <c r="I282" i="7"/>
  <c r="I229" i="7"/>
  <c r="I238" i="7"/>
  <c r="I240" i="7"/>
  <c r="I242" i="7"/>
  <c r="I244" i="7"/>
  <c r="I246" i="7"/>
  <c r="I248" i="7"/>
  <c r="I250" i="7"/>
  <c r="I252" i="7"/>
  <c r="I254" i="7"/>
  <c r="H227" i="7"/>
  <c r="H123" i="7"/>
  <c r="I367" i="7"/>
  <c r="I369" i="7"/>
  <c r="I412" i="7"/>
  <c r="I414" i="7"/>
  <c r="I416" i="7"/>
  <c r="I418" i="7"/>
  <c r="I420" i="7"/>
  <c r="I671" i="7"/>
  <c r="I673" i="7"/>
  <c r="I675" i="7"/>
  <c r="H937" i="7"/>
  <c r="E226" i="7"/>
  <c r="I86" i="7"/>
  <c r="I88" i="7"/>
  <c r="I810" i="7"/>
  <c r="E909" i="7"/>
  <c r="I197" i="7"/>
  <c r="I199" i="7"/>
  <c r="H883" i="7"/>
  <c r="E936" i="7"/>
  <c r="I956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E812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H782" i="7"/>
  <c r="I784" i="7"/>
  <c r="I785" i="7"/>
  <c r="H750" i="7"/>
  <c r="E750" i="7" s="1"/>
  <c r="I752" i="7"/>
  <c r="I75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E679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E654" i="7"/>
  <c r="I677" i="7"/>
  <c r="E627" i="7"/>
  <c r="H569" i="7"/>
  <c r="I571" i="7"/>
  <c r="I572" i="7"/>
  <c r="E526" i="7"/>
  <c r="E503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E459" i="7"/>
  <c r="E422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E386" i="7"/>
  <c r="E371" i="7"/>
  <c r="I374" i="7"/>
  <c r="I375" i="7"/>
  <c r="I376" i="7"/>
  <c r="I377" i="7"/>
  <c r="I378" i="7"/>
  <c r="I379" i="7"/>
  <c r="I380" i="7"/>
  <c r="I381" i="7"/>
  <c r="I382" i="7"/>
  <c r="I383" i="7"/>
  <c r="I384" i="7"/>
  <c r="H339" i="7"/>
  <c r="I341" i="7"/>
  <c r="I342" i="7"/>
  <c r="E284" i="7"/>
  <c r="E257" i="7"/>
  <c r="I230" i="7"/>
  <c r="I231" i="7"/>
  <c r="I232" i="7"/>
  <c r="I233" i="7"/>
  <c r="I234" i="7"/>
  <c r="I235" i="7"/>
  <c r="I236" i="7"/>
  <c r="I237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E163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E122" i="7"/>
  <c r="E90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E79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J63" i="7"/>
  <c r="H63" i="7"/>
  <c r="J62" i="7"/>
  <c r="H62" i="7"/>
  <c r="J61" i="7"/>
  <c r="H61" i="7"/>
  <c r="J60" i="7"/>
  <c r="H60" i="7"/>
  <c r="J59" i="7"/>
  <c r="H59" i="7"/>
  <c r="J58" i="7"/>
  <c r="H58" i="7"/>
  <c r="J57" i="7"/>
  <c r="H57" i="7"/>
  <c r="J56" i="7"/>
  <c r="H56" i="7"/>
  <c r="J55" i="7"/>
  <c r="H55" i="7"/>
  <c r="J54" i="7"/>
  <c r="H54" i="7"/>
  <c r="J53" i="7"/>
  <c r="H53" i="7"/>
  <c r="J52" i="7"/>
  <c r="H52" i="7"/>
  <c r="H49" i="7"/>
  <c r="E50" i="7"/>
  <c r="J47" i="7"/>
  <c r="H47" i="7"/>
  <c r="J46" i="7"/>
  <c r="H46" i="7"/>
  <c r="N45" i="7"/>
  <c r="H43" i="7"/>
  <c r="E44" i="7"/>
  <c r="M43" i="7"/>
  <c r="I285" i="7" l="1"/>
  <c r="I599" i="7"/>
  <c r="I460" i="7"/>
  <c r="I314" i="7"/>
  <c r="I123" i="7"/>
  <c r="I46" i="7"/>
  <c r="H44" i="7"/>
  <c r="E43" i="7"/>
  <c r="I387" i="7"/>
  <c r="I258" i="7"/>
  <c r="I527" i="7"/>
  <c r="I655" i="7"/>
  <c r="I628" i="7"/>
  <c r="I80" i="7"/>
  <c r="I227" i="7"/>
  <c r="N43" i="7"/>
  <c r="I45" i="7"/>
  <c r="I43" i="7" s="1"/>
  <c r="I47" i="7"/>
  <c r="H50" i="7"/>
  <c r="H48" i="7" s="1"/>
  <c r="I937" i="7"/>
  <c r="I910" i="7"/>
  <c r="I883" i="7"/>
  <c r="I852" i="7"/>
  <c r="I813" i="7"/>
  <c r="E782" i="7"/>
  <c r="I722" i="7"/>
  <c r="I680" i="7"/>
  <c r="E569" i="7"/>
  <c r="I504" i="7"/>
  <c r="I423" i="7"/>
  <c r="I372" i="7"/>
  <c r="E339" i="7"/>
  <c r="I195" i="7"/>
  <c r="I164" i="7"/>
  <c r="I91" i="7"/>
  <c r="E49" i="7"/>
  <c r="I52" i="7"/>
  <c r="I53" i="7"/>
  <c r="I54" i="7"/>
  <c r="I55" i="7"/>
  <c r="I56" i="7"/>
  <c r="I57" i="7"/>
  <c r="I58" i="7"/>
  <c r="I59" i="7"/>
  <c r="I60" i="7"/>
  <c r="I61" i="7"/>
  <c r="I62" i="7"/>
  <c r="I63" i="7"/>
  <c r="J41" i="7"/>
  <c r="H41" i="7"/>
  <c r="J40" i="7"/>
  <c r="H40" i="7"/>
  <c r="J39" i="7"/>
  <c r="H39" i="7"/>
  <c r="J38" i="7"/>
  <c r="H38" i="7"/>
  <c r="J37" i="7"/>
  <c r="H37" i="7"/>
  <c r="J36" i="7"/>
  <c r="H36" i="7"/>
  <c r="J35" i="7"/>
  <c r="H35" i="7"/>
  <c r="J34" i="7"/>
  <c r="H34" i="7"/>
  <c r="J33" i="7"/>
  <c r="H33" i="7"/>
  <c r="J32" i="7"/>
  <c r="H32" i="7"/>
  <c r="J31" i="7"/>
  <c r="H31" i="7"/>
  <c r="H30" i="7"/>
  <c r="J29" i="7"/>
  <c r="H29" i="7"/>
  <c r="J28" i="7"/>
  <c r="H28" i="7"/>
  <c r="J27" i="7"/>
  <c r="H27" i="7"/>
  <c r="J26" i="7"/>
  <c r="H26" i="7"/>
  <c r="J25" i="7"/>
  <c r="H25" i="7"/>
  <c r="H24" i="7"/>
  <c r="N23" i="7"/>
  <c r="H21" i="7"/>
  <c r="F22" i="7"/>
  <c r="E22" i="7"/>
  <c r="M21" i="7"/>
  <c r="F21" i="7"/>
  <c r="M19" i="7"/>
  <c r="H22" i="7" l="1"/>
  <c r="H19" i="7" s="1"/>
  <c r="N21" i="7"/>
  <c r="E21" i="7"/>
  <c r="E18" i="7" s="1"/>
  <c r="I26" i="7"/>
  <c r="I28" i="7"/>
  <c r="I30" i="7"/>
  <c r="I32" i="7"/>
  <c r="I34" i="7"/>
  <c r="I36" i="7"/>
  <c r="I38" i="7"/>
  <c r="I40" i="7"/>
  <c r="I25" i="7"/>
  <c r="I27" i="7"/>
  <c r="I29" i="7"/>
  <c r="I31" i="7"/>
  <c r="I33" i="7"/>
  <c r="I35" i="7"/>
  <c r="I37" i="7"/>
  <c r="I39" i="7"/>
  <c r="I41" i="7"/>
  <c r="I50" i="7"/>
  <c r="I21" i="7"/>
  <c r="I24" i="7"/>
  <c r="F19" i="7"/>
  <c r="E19" i="7"/>
  <c r="D19" i="7"/>
  <c r="L18" i="7"/>
  <c r="H18" i="7"/>
  <c r="F18" i="7"/>
  <c r="H1026" i="6"/>
  <c r="J1025" i="6"/>
  <c r="H1025" i="6"/>
  <c r="J1024" i="6"/>
  <c r="H1024" i="6"/>
  <c r="J1023" i="6"/>
  <c r="H1023" i="6"/>
  <c r="J1022" i="6"/>
  <c r="H1022" i="6"/>
  <c r="J1021" i="6"/>
  <c r="H1021" i="6"/>
  <c r="J1020" i="6"/>
  <c r="H1020" i="6"/>
  <c r="J1019" i="6"/>
  <c r="H1019" i="6"/>
  <c r="J1018" i="6"/>
  <c r="H1018" i="6"/>
  <c r="J1017" i="6"/>
  <c r="H1017" i="6"/>
  <c r="J1016" i="6"/>
  <c r="H1016" i="6"/>
  <c r="J1015" i="6"/>
  <c r="H1015" i="6"/>
  <c r="J1014" i="6"/>
  <c r="H1014" i="6"/>
  <c r="J1013" i="6"/>
  <c r="H1013" i="6"/>
  <c r="J1012" i="6"/>
  <c r="H1012" i="6"/>
  <c r="J1011" i="6"/>
  <c r="H1011" i="6"/>
  <c r="J1010" i="6"/>
  <c r="H1010" i="6"/>
  <c r="J1009" i="6"/>
  <c r="H1009" i="6"/>
  <c r="J1008" i="6"/>
  <c r="H1008" i="6"/>
  <c r="J1007" i="6"/>
  <c r="H1007" i="6"/>
  <c r="J1006" i="6"/>
  <c r="H1006" i="6"/>
  <c r="J1005" i="6"/>
  <c r="H1005" i="6"/>
  <c r="J1004" i="6"/>
  <c r="H1004" i="6"/>
  <c r="J1003" i="6"/>
  <c r="H1003" i="6"/>
  <c r="J1002" i="6"/>
  <c r="H1002" i="6"/>
  <c r="J1001" i="6"/>
  <c r="H1001" i="6"/>
  <c r="J1000" i="6"/>
  <c r="H1000" i="6"/>
  <c r="J999" i="6"/>
  <c r="H999" i="6"/>
  <c r="J998" i="6"/>
  <c r="H998" i="6"/>
  <c r="J997" i="6"/>
  <c r="H997" i="6"/>
  <c r="J996" i="6"/>
  <c r="H996" i="6"/>
  <c r="J995" i="6"/>
  <c r="H995" i="6"/>
  <c r="J994" i="6"/>
  <c r="H994" i="6"/>
  <c r="J993" i="6"/>
  <c r="H993" i="6"/>
  <c r="F991" i="6"/>
  <c r="H990" i="6" s="1"/>
  <c r="E991" i="6"/>
  <c r="J988" i="6"/>
  <c r="H988" i="6"/>
  <c r="I988" i="6" s="1"/>
  <c r="J987" i="6"/>
  <c r="H987" i="6"/>
  <c r="I987" i="6" s="1"/>
  <c r="J986" i="6"/>
  <c r="H986" i="6"/>
  <c r="I986" i="6" s="1"/>
  <c r="J985" i="6"/>
  <c r="H985" i="6"/>
  <c r="I985" i="6" s="1"/>
  <c r="J984" i="6"/>
  <c r="H984" i="6"/>
  <c r="I984" i="6" s="1"/>
  <c r="J983" i="6"/>
  <c r="H983" i="6"/>
  <c r="I983" i="6" s="1"/>
  <c r="J982" i="6"/>
  <c r="H982" i="6"/>
  <c r="I982" i="6" s="1"/>
  <c r="J981" i="6"/>
  <c r="H981" i="6"/>
  <c r="I981" i="6" s="1"/>
  <c r="J980" i="6"/>
  <c r="H980" i="6"/>
  <c r="I980" i="6" s="1"/>
  <c r="J979" i="6"/>
  <c r="H979" i="6"/>
  <c r="I979" i="6" s="1"/>
  <c r="J978" i="6"/>
  <c r="H978" i="6"/>
  <c r="I978" i="6" s="1"/>
  <c r="J977" i="6"/>
  <c r="H977" i="6"/>
  <c r="I977" i="6" s="1"/>
  <c r="J976" i="6"/>
  <c r="H976" i="6"/>
  <c r="I976" i="6" s="1"/>
  <c r="J975" i="6"/>
  <c r="H975" i="6"/>
  <c r="I975" i="6" s="1"/>
  <c r="J974" i="6"/>
  <c r="H974" i="6"/>
  <c r="I974" i="6" s="1"/>
  <c r="J973" i="6"/>
  <c r="H973" i="6"/>
  <c r="I973" i="6" s="1"/>
  <c r="J972" i="6"/>
  <c r="H972" i="6"/>
  <c r="I972" i="6" s="1"/>
  <c r="J971" i="6"/>
  <c r="H971" i="6"/>
  <c r="I971" i="6" s="1"/>
  <c r="J970" i="6"/>
  <c r="H970" i="6"/>
  <c r="I970" i="6" s="1"/>
  <c r="J969" i="6"/>
  <c r="H969" i="6"/>
  <c r="I969" i="6" s="1"/>
  <c r="J968" i="6"/>
  <c r="H968" i="6"/>
  <c r="I968" i="6" s="1"/>
  <c r="J967" i="6"/>
  <c r="H967" i="6"/>
  <c r="I967" i="6" s="1"/>
  <c r="J966" i="6"/>
  <c r="H966" i="6"/>
  <c r="I966" i="6" s="1"/>
  <c r="J965" i="6"/>
  <c r="H965" i="6"/>
  <c r="I965" i="6" s="1"/>
  <c r="J964" i="6"/>
  <c r="H964" i="6"/>
  <c r="I964" i="6" s="1"/>
  <c r="J963" i="6"/>
  <c r="H963" i="6"/>
  <c r="I963" i="6" s="1"/>
  <c r="J962" i="6"/>
  <c r="H962" i="6"/>
  <c r="I962" i="6" s="1"/>
  <c r="J961" i="6"/>
  <c r="H961" i="6"/>
  <c r="I961" i="6" s="1"/>
  <c r="J960" i="6"/>
  <c r="H960" i="6"/>
  <c r="I960" i="6" s="1"/>
  <c r="J959" i="6"/>
  <c r="H959" i="6"/>
  <c r="I959" i="6" s="1"/>
  <c r="J958" i="6"/>
  <c r="H958" i="6"/>
  <c r="I958" i="6" s="1"/>
  <c r="F956" i="6"/>
  <c r="H955" i="6" s="1"/>
  <c r="E956" i="6"/>
  <c r="J953" i="6"/>
  <c r="H953" i="6"/>
  <c r="I953" i="6" s="1"/>
  <c r="J952" i="6"/>
  <c r="H952" i="6"/>
  <c r="I952" i="6" s="1"/>
  <c r="J951" i="6"/>
  <c r="H951" i="6"/>
  <c r="I951" i="6" s="1"/>
  <c r="J950" i="6"/>
  <c r="H950" i="6"/>
  <c r="I950" i="6" s="1"/>
  <c r="J949" i="6"/>
  <c r="H949" i="6"/>
  <c r="I949" i="6" s="1"/>
  <c r="J948" i="6"/>
  <c r="H948" i="6"/>
  <c r="I948" i="6" s="1"/>
  <c r="J947" i="6"/>
  <c r="H947" i="6"/>
  <c r="I947" i="6" s="1"/>
  <c r="J946" i="6"/>
  <c r="H946" i="6"/>
  <c r="I946" i="6" s="1"/>
  <c r="J945" i="6"/>
  <c r="H945" i="6"/>
  <c r="I945" i="6" s="1"/>
  <c r="J944" i="6"/>
  <c r="H944" i="6"/>
  <c r="I944" i="6" s="1"/>
  <c r="J943" i="6"/>
  <c r="H943" i="6"/>
  <c r="I943" i="6" s="1"/>
  <c r="J942" i="6"/>
  <c r="H942" i="6"/>
  <c r="I942" i="6" s="1"/>
  <c r="J941" i="6"/>
  <c r="H941" i="6"/>
  <c r="I941" i="6" s="1"/>
  <c r="J940" i="6"/>
  <c r="D18" i="7" l="1"/>
  <c r="E990" i="6"/>
  <c r="I22" i="7"/>
  <c r="H991" i="6"/>
  <c r="E955" i="6"/>
  <c r="J19" i="7"/>
  <c r="I956" i="6"/>
  <c r="H956" i="6"/>
  <c r="L10" i="7"/>
  <c r="H17" i="7"/>
  <c r="F17" i="7"/>
  <c r="I993" i="6"/>
  <c r="I995" i="6"/>
  <c r="I997" i="6"/>
  <c r="I999" i="6"/>
  <c r="I1001" i="6"/>
  <c r="I1003" i="6"/>
  <c r="I1005" i="6"/>
  <c r="I1007" i="6"/>
  <c r="I1009" i="6"/>
  <c r="I1011" i="6"/>
  <c r="I1013" i="6"/>
  <c r="I1015" i="6"/>
  <c r="I1017" i="6"/>
  <c r="I1019" i="6"/>
  <c r="I1021" i="6"/>
  <c r="I1023" i="6"/>
  <c r="I994" i="6"/>
  <c r="I996" i="6"/>
  <c r="I998" i="6"/>
  <c r="I1000" i="6"/>
  <c r="I1002" i="6"/>
  <c r="I1004" i="6"/>
  <c r="I1006" i="6"/>
  <c r="I1008" i="6"/>
  <c r="I1010" i="6"/>
  <c r="I1012" i="6"/>
  <c r="I1014" i="6"/>
  <c r="I1016" i="6"/>
  <c r="I1018" i="6"/>
  <c r="I1020" i="6"/>
  <c r="I1022" i="6"/>
  <c r="I1024" i="6"/>
  <c r="I1025" i="6"/>
  <c r="H1028" i="6"/>
  <c r="H940" i="6"/>
  <c r="I940" i="6" s="1"/>
  <c r="J939" i="6"/>
  <c r="H939" i="6"/>
  <c r="F937" i="6"/>
  <c r="H936" i="6" s="1"/>
  <c r="E937" i="6"/>
  <c r="J934" i="6"/>
  <c r="H934" i="6"/>
  <c r="J933" i="6"/>
  <c r="H933" i="6"/>
  <c r="J932" i="6"/>
  <c r="H932" i="6"/>
  <c r="J931" i="6"/>
  <c r="H931" i="6"/>
  <c r="J930" i="6"/>
  <c r="H930" i="6"/>
  <c r="J929" i="6"/>
  <c r="H929" i="6"/>
  <c r="J928" i="6"/>
  <c r="H928" i="6"/>
  <c r="J927" i="6"/>
  <c r="H927" i="6"/>
  <c r="J926" i="6"/>
  <c r="H926" i="6"/>
  <c r="J925" i="6"/>
  <c r="H925" i="6"/>
  <c r="J924" i="6"/>
  <c r="H924" i="6"/>
  <c r="J923" i="6"/>
  <c r="H923" i="6"/>
  <c r="J922" i="6"/>
  <c r="H922" i="6"/>
  <c r="J921" i="6"/>
  <c r="H921" i="6"/>
  <c r="J920" i="6"/>
  <c r="H920" i="6"/>
  <c r="J919" i="6"/>
  <c r="H919" i="6"/>
  <c r="J918" i="6"/>
  <c r="H918" i="6"/>
  <c r="J917" i="6"/>
  <c r="H917" i="6"/>
  <c r="J916" i="6"/>
  <c r="H916" i="6"/>
  <c r="J915" i="6"/>
  <c r="H915" i="6"/>
  <c r="J914" i="6"/>
  <c r="H914" i="6"/>
  <c r="J913" i="6"/>
  <c r="H913" i="6"/>
  <c r="J912" i="6"/>
  <c r="H912" i="6"/>
  <c r="F910" i="6"/>
  <c r="H909" i="6" s="1"/>
  <c r="E910" i="6"/>
  <c r="J907" i="6"/>
  <c r="H907" i="6"/>
  <c r="J906" i="6"/>
  <c r="H906" i="6"/>
  <c r="J905" i="6"/>
  <c r="H905" i="6"/>
  <c r="J904" i="6"/>
  <c r="H904" i="6"/>
  <c r="J903" i="6"/>
  <c r="H903" i="6"/>
  <c r="J902" i="6"/>
  <c r="H902" i="6"/>
  <c r="J901" i="6"/>
  <c r="H901" i="6"/>
  <c r="J900" i="6"/>
  <c r="H900" i="6"/>
  <c r="J899" i="6"/>
  <c r="H899" i="6"/>
  <c r="J898" i="6"/>
  <c r="H898" i="6"/>
  <c r="J897" i="6"/>
  <c r="H897" i="6"/>
  <c r="J896" i="6"/>
  <c r="H896" i="6"/>
  <c r="J895" i="6"/>
  <c r="H895" i="6"/>
  <c r="J894" i="6"/>
  <c r="H894" i="6"/>
  <c r="J893" i="6"/>
  <c r="H893" i="6"/>
  <c r="J892" i="6"/>
  <c r="H892" i="6"/>
  <c r="J891" i="6"/>
  <c r="H891" i="6"/>
  <c r="J890" i="6"/>
  <c r="H890" i="6"/>
  <c r="J889" i="6"/>
  <c r="H889" i="6"/>
  <c r="J888" i="6"/>
  <c r="H888" i="6"/>
  <c r="J887" i="6"/>
  <c r="H887" i="6"/>
  <c r="J886" i="6"/>
  <c r="H886" i="6"/>
  <c r="J885" i="6"/>
  <c r="H885" i="6"/>
  <c r="F883" i="6"/>
  <c r="H882" i="6" s="1"/>
  <c r="E883" i="6"/>
  <c r="J880" i="6"/>
  <c r="H880" i="6"/>
  <c r="J879" i="6"/>
  <c r="H879" i="6"/>
  <c r="J878" i="6"/>
  <c r="H878" i="6"/>
  <c r="J877" i="6"/>
  <c r="H877" i="6"/>
  <c r="J876" i="6"/>
  <c r="H876" i="6"/>
  <c r="J875" i="6"/>
  <c r="H875" i="6"/>
  <c r="J874" i="6"/>
  <c r="H874" i="6"/>
  <c r="J873" i="6"/>
  <c r="H873" i="6"/>
  <c r="J872" i="6"/>
  <c r="H872" i="6"/>
  <c r="J871" i="6"/>
  <c r="H871" i="6"/>
  <c r="J870" i="6"/>
  <c r="H870" i="6"/>
  <c r="J869" i="6"/>
  <c r="H869" i="6"/>
  <c r="J868" i="6"/>
  <c r="H868" i="6"/>
  <c r="J867" i="6"/>
  <c r="H867" i="6"/>
  <c r="J866" i="6"/>
  <c r="H866" i="6"/>
  <c r="J865" i="6"/>
  <c r="H865" i="6"/>
  <c r="J864" i="6"/>
  <c r="H864" i="6"/>
  <c r="J863" i="6"/>
  <c r="H863" i="6"/>
  <c r="J862" i="6"/>
  <c r="H862" i="6"/>
  <c r="J861" i="6"/>
  <c r="H861" i="6"/>
  <c r="J860" i="6"/>
  <c r="H860" i="6"/>
  <c r="J859" i="6"/>
  <c r="H859" i="6"/>
  <c r="J858" i="6"/>
  <c r="H858" i="6"/>
  <c r="J857" i="6"/>
  <c r="H857" i="6"/>
  <c r="J856" i="6"/>
  <c r="H856" i="6"/>
  <c r="J855" i="6"/>
  <c r="H855" i="6"/>
  <c r="J854" i="6"/>
  <c r="H854" i="6"/>
  <c r="H851" i="6"/>
  <c r="E852" i="6"/>
  <c r="J849" i="6"/>
  <c r="H849" i="6"/>
  <c r="J848" i="6"/>
  <c r="H848" i="6"/>
  <c r="J847" i="6"/>
  <c r="H847" i="6"/>
  <c r="J846" i="6"/>
  <c r="H846" i="6"/>
  <c r="J845" i="6"/>
  <c r="H845" i="6"/>
  <c r="J844" i="6"/>
  <c r="H844" i="6"/>
  <c r="J843" i="6"/>
  <c r="H843" i="6"/>
  <c r="J842" i="6"/>
  <c r="H842" i="6"/>
  <c r="J841" i="6"/>
  <c r="H841" i="6"/>
  <c r="J840" i="6"/>
  <c r="H840" i="6"/>
  <c r="J839" i="6"/>
  <c r="H839" i="6"/>
  <c r="J838" i="6"/>
  <c r="H838" i="6"/>
  <c r="J837" i="6"/>
  <c r="H837" i="6"/>
  <c r="J836" i="6"/>
  <c r="H836" i="6"/>
  <c r="J835" i="6"/>
  <c r="H835" i="6"/>
  <c r="J834" i="6"/>
  <c r="H834" i="6"/>
  <c r="J833" i="6"/>
  <c r="H833" i="6"/>
  <c r="J832" i="6"/>
  <c r="H832" i="6"/>
  <c r="J831" i="6"/>
  <c r="H831" i="6"/>
  <c r="J830" i="6"/>
  <c r="H830" i="6"/>
  <c r="J829" i="6"/>
  <c r="H829" i="6"/>
  <c r="J828" i="6"/>
  <c r="H828" i="6"/>
  <c r="J827" i="6"/>
  <c r="H827" i="6"/>
  <c r="J826" i="6"/>
  <c r="H826" i="6"/>
  <c r="J825" i="6"/>
  <c r="H825" i="6"/>
  <c r="J824" i="6"/>
  <c r="H824" i="6"/>
  <c r="J823" i="6"/>
  <c r="H823" i="6"/>
  <c r="J822" i="6"/>
  <c r="H822" i="6"/>
  <c r="J821" i="6"/>
  <c r="H821" i="6"/>
  <c r="J820" i="6"/>
  <c r="H820" i="6"/>
  <c r="J819" i="6"/>
  <c r="H819" i="6"/>
  <c r="J818" i="6"/>
  <c r="H818" i="6"/>
  <c r="J817" i="6"/>
  <c r="H817" i="6"/>
  <c r="J816" i="6"/>
  <c r="H816" i="6"/>
  <c r="J815" i="6"/>
  <c r="H815" i="6"/>
  <c r="H812" i="6"/>
  <c r="E813" i="6"/>
  <c r="J810" i="6"/>
  <c r="H810" i="6"/>
  <c r="J809" i="6"/>
  <c r="H809" i="6"/>
  <c r="J808" i="6"/>
  <c r="H808" i="6"/>
  <c r="J807" i="6"/>
  <c r="H807" i="6"/>
  <c r="J806" i="6"/>
  <c r="H806" i="6"/>
  <c r="J805" i="6"/>
  <c r="H805" i="6"/>
  <c r="J804" i="6"/>
  <c r="H804" i="6"/>
  <c r="J803" i="6"/>
  <c r="H803" i="6"/>
  <c r="J802" i="6"/>
  <c r="H802" i="6"/>
  <c r="J801" i="6"/>
  <c r="H801" i="6"/>
  <c r="J800" i="6"/>
  <c r="H800" i="6"/>
  <c r="J799" i="6"/>
  <c r="H799" i="6"/>
  <c r="J798" i="6"/>
  <c r="H798" i="6"/>
  <c r="J797" i="6"/>
  <c r="H797" i="6"/>
  <c r="J796" i="6"/>
  <c r="H796" i="6"/>
  <c r="J795" i="6"/>
  <c r="H795" i="6"/>
  <c r="J794" i="6"/>
  <c r="H794" i="6"/>
  <c r="J793" i="6"/>
  <c r="H793" i="6"/>
  <c r="J792" i="6"/>
  <c r="H792" i="6"/>
  <c r="J791" i="6"/>
  <c r="H791" i="6"/>
  <c r="J790" i="6"/>
  <c r="H790" i="6"/>
  <c r="J789" i="6"/>
  <c r="H789" i="6"/>
  <c r="J788" i="6"/>
  <c r="H788" i="6"/>
  <c r="J787" i="6"/>
  <c r="H787" i="6"/>
  <c r="J786" i="6"/>
  <c r="H786" i="6"/>
  <c r="J785" i="6"/>
  <c r="H785" i="6"/>
  <c r="F783" i="6"/>
  <c r="H782" i="6" s="1"/>
  <c r="J780" i="6"/>
  <c r="H780" i="6"/>
  <c r="J779" i="6"/>
  <c r="H779" i="6"/>
  <c r="J778" i="6"/>
  <c r="H778" i="6"/>
  <c r="J777" i="6"/>
  <c r="H777" i="6"/>
  <c r="J776" i="6"/>
  <c r="H776" i="6"/>
  <c r="J775" i="6"/>
  <c r="H775" i="6"/>
  <c r="J774" i="6"/>
  <c r="H774" i="6"/>
  <c r="J773" i="6"/>
  <c r="H773" i="6"/>
  <c r="J772" i="6"/>
  <c r="H772" i="6"/>
  <c r="J771" i="6"/>
  <c r="H771" i="6"/>
  <c r="J770" i="6"/>
  <c r="H770" i="6"/>
  <c r="J769" i="6"/>
  <c r="H769" i="6"/>
  <c r="J768" i="6"/>
  <c r="H768" i="6"/>
  <c r="J767" i="6"/>
  <c r="H767" i="6"/>
  <c r="J766" i="6"/>
  <c r="H766" i="6"/>
  <c r="J765" i="6"/>
  <c r="H765" i="6"/>
  <c r="J764" i="6"/>
  <c r="H764" i="6"/>
  <c r="J763" i="6"/>
  <c r="H763" i="6"/>
  <c r="J762" i="6"/>
  <c r="H762" i="6"/>
  <c r="J761" i="6"/>
  <c r="H761" i="6"/>
  <c r="J760" i="6"/>
  <c r="H760" i="6"/>
  <c r="J759" i="6"/>
  <c r="H759" i="6"/>
  <c r="J758" i="6"/>
  <c r="H758" i="6"/>
  <c r="J757" i="6"/>
  <c r="H757" i="6"/>
  <c r="J756" i="6"/>
  <c r="H756" i="6"/>
  <c r="J755" i="6"/>
  <c r="H755" i="6"/>
  <c r="J754" i="6"/>
  <c r="H754" i="6"/>
  <c r="J753" i="6"/>
  <c r="H753" i="6"/>
  <c r="F751" i="6"/>
  <c r="H750" i="6" s="1"/>
  <c r="E751" i="6"/>
  <c r="J748" i="6"/>
  <c r="H748" i="6"/>
  <c r="J747" i="6"/>
  <c r="H747" i="6"/>
  <c r="J746" i="6"/>
  <c r="H746" i="6"/>
  <c r="J745" i="6"/>
  <c r="H745" i="6"/>
  <c r="J744" i="6"/>
  <c r="H744" i="6"/>
  <c r="J743" i="6"/>
  <c r="H743" i="6"/>
  <c r="J742" i="6"/>
  <c r="H742" i="6"/>
  <c r="J741" i="6"/>
  <c r="H741" i="6"/>
  <c r="J740" i="6"/>
  <c r="H740" i="6"/>
  <c r="J739" i="6"/>
  <c r="H739" i="6"/>
  <c r="J738" i="6"/>
  <c r="H738" i="6"/>
  <c r="J737" i="6"/>
  <c r="H737" i="6"/>
  <c r="J736" i="6"/>
  <c r="H736" i="6"/>
  <c r="J735" i="6"/>
  <c r="H735" i="6"/>
  <c r="J734" i="6"/>
  <c r="H734" i="6"/>
  <c r="J733" i="6"/>
  <c r="H733" i="6"/>
  <c r="J732" i="6"/>
  <c r="H732" i="6"/>
  <c r="J731" i="6"/>
  <c r="H731" i="6"/>
  <c r="J730" i="6"/>
  <c r="H730" i="6"/>
  <c r="J729" i="6"/>
  <c r="H729" i="6"/>
  <c r="J728" i="6"/>
  <c r="H728" i="6"/>
  <c r="J727" i="6"/>
  <c r="H727" i="6"/>
  <c r="J726" i="6"/>
  <c r="H726" i="6"/>
  <c r="J725" i="6"/>
  <c r="H725" i="6"/>
  <c r="J724" i="6"/>
  <c r="H724" i="6"/>
  <c r="F722" i="6"/>
  <c r="H721" i="6" s="1"/>
  <c r="E722" i="6"/>
  <c r="J719" i="6"/>
  <c r="H719" i="6"/>
  <c r="J718" i="6"/>
  <c r="H718" i="6"/>
  <c r="J717" i="6"/>
  <c r="H717" i="6"/>
  <c r="J716" i="6"/>
  <c r="H716" i="6"/>
  <c r="J715" i="6"/>
  <c r="H715" i="6"/>
  <c r="J714" i="6"/>
  <c r="H714" i="6"/>
  <c r="J713" i="6"/>
  <c r="H713" i="6"/>
  <c r="J712" i="6"/>
  <c r="H712" i="6"/>
  <c r="J711" i="6"/>
  <c r="H711" i="6"/>
  <c r="J710" i="6"/>
  <c r="H710" i="6"/>
  <c r="J709" i="6"/>
  <c r="H709" i="6"/>
  <c r="J708" i="6"/>
  <c r="H708" i="6"/>
  <c r="J707" i="6"/>
  <c r="H707" i="6"/>
  <c r="J706" i="6"/>
  <c r="H706" i="6"/>
  <c r="J705" i="6"/>
  <c r="H705" i="6"/>
  <c r="J704" i="6"/>
  <c r="H704" i="6"/>
  <c r="J703" i="6"/>
  <c r="H703" i="6"/>
  <c r="J702" i="6"/>
  <c r="H702" i="6"/>
  <c r="J701" i="6"/>
  <c r="H701" i="6"/>
  <c r="J700" i="6"/>
  <c r="H700" i="6"/>
  <c r="J699" i="6"/>
  <c r="H699" i="6"/>
  <c r="J698" i="6"/>
  <c r="H698" i="6"/>
  <c r="J697" i="6"/>
  <c r="H697" i="6"/>
  <c r="J696" i="6"/>
  <c r="H696" i="6"/>
  <c r="J695" i="6"/>
  <c r="H695" i="6"/>
  <c r="J694" i="6"/>
  <c r="H694" i="6"/>
  <c r="J693" i="6"/>
  <c r="H693" i="6"/>
  <c r="J692" i="6"/>
  <c r="H692" i="6"/>
  <c r="J691" i="6"/>
  <c r="H691" i="6"/>
  <c r="J690" i="6"/>
  <c r="H690" i="6"/>
  <c r="J689" i="6"/>
  <c r="H689" i="6"/>
  <c r="J688" i="6"/>
  <c r="H688" i="6"/>
  <c r="J687" i="6"/>
  <c r="H687" i="6"/>
  <c r="J686" i="6"/>
  <c r="H686" i="6"/>
  <c r="J685" i="6"/>
  <c r="H685" i="6"/>
  <c r="J684" i="6"/>
  <c r="H684" i="6"/>
  <c r="J683" i="6"/>
  <c r="H683" i="6"/>
  <c r="J682" i="6"/>
  <c r="H682" i="6"/>
  <c r="F680" i="6"/>
  <c r="H679" i="6" s="1"/>
  <c r="E680" i="6"/>
  <c r="J677" i="6"/>
  <c r="H677" i="6"/>
  <c r="J676" i="6"/>
  <c r="H676" i="6"/>
  <c r="J675" i="6"/>
  <c r="H675" i="6"/>
  <c r="J674" i="6"/>
  <c r="H674" i="6"/>
  <c r="J673" i="6"/>
  <c r="H673" i="6"/>
  <c r="J672" i="6"/>
  <c r="H672" i="6"/>
  <c r="J671" i="6"/>
  <c r="H671" i="6"/>
  <c r="J670" i="6"/>
  <c r="H670" i="6"/>
  <c r="J669" i="6"/>
  <c r="H669" i="6"/>
  <c r="J668" i="6"/>
  <c r="H668" i="6"/>
  <c r="J667" i="6"/>
  <c r="H667" i="6"/>
  <c r="J666" i="6"/>
  <c r="H666" i="6"/>
  <c r="J665" i="6"/>
  <c r="H665" i="6"/>
  <c r="J664" i="6"/>
  <c r="H664" i="6"/>
  <c r="J663" i="6"/>
  <c r="H663" i="6"/>
  <c r="J662" i="6"/>
  <c r="H662" i="6"/>
  <c r="J661" i="6"/>
  <c r="H661" i="6"/>
  <c r="J660" i="6"/>
  <c r="H660" i="6"/>
  <c r="J659" i="6"/>
  <c r="H659" i="6"/>
  <c r="J658" i="6"/>
  <c r="H658" i="6"/>
  <c r="J657" i="6"/>
  <c r="H657" i="6"/>
  <c r="F655" i="6"/>
  <c r="H654" i="6" s="1"/>
  <c r="E655" i="6"/>
  <c r="J652" i="6"/>
  <c r="H652" i="6"/>
  <c r="J651" i="6"/>
  <c r="H651" i="6"/>
  <c r="J650" i="6"/>
  <c r="H650" i="6"/>
  <c r="J649" i="6"/>
  <c r="H649" i="6"/>
  <c r="J648" i="6"/>
  <c r="H648" i="6"/>
  <c r="J647" i="6"/>
  <c r="H647" i="6"/>
  <c r="J646" i="6"/>
  <c r="H646" i="6"/>
  <c r="J645" i="6"/>
  <c r="H645" i="6"/>
  <c r="J644" i="6"/>
  <c r="H644" i="6"/>
  <c r="J643" i="6"/>
  <c r="H643" i="6"/>
  <c r="J642" i="6"/>
  <c r="H642" i="6"/>
  <c r="J641" i="6"/>
  <c r="H641" i="6"/>
  <c r="J640" i="6"/>
  <c r="H640" i="6"/>
  <c r="J639" i="6"/>
  <c r="H639" i="6"/>
  <c r="J638" i="6"/>
  <c r="H638" i="6"/>
  <c r="J637" i="6"/>
  <c r="H637" i="6"/>
  <c r="J636" i="6"/>
  <c r="H636" i="6"/>
  <c r="J635" i="6"/>
  <c r="H635" i="6"/>
  <c r="J634" i="6"/>
  <c r="H634" i="6"/>
  <c r="J633" i="6"/>
  <c r="H633" i="6"/>
  <c r="J632" i="6"/>
  <c r="H632" i="6"/>
  <c r="J631" i="6"/>
  <c r="H631" i="6"/>
  <c r="J630" i="6"/>
  <c r="H630" i="6"/>
  <c r="F628" i="6"/>
  <c r="H627" i="6" s="1"/>
  <c r="E628" i="6"/>
  <c r="J625" i="6"/>
  <c r="H625" i="6"/>
  <c r="J624" i="6"/>
  <c r="H624" i="6"/>
  <c r="J623" i="6"/>
  <c r="H623" i="6"/>
  <c r="J622" i="6"/>
  <c r="H622" i="6"/>
  <c r="J621" i="6"/>
  <c r="H621" i="6"/>
  <c r="J620" i="6"/>
  <c r="H620" i="6"/>
  <c r="J619" i="6"/>
  <c r="H619" i="6"/>
  <c r="J618" i="6"/>
  <c r="H618" i="6"/>
  <c r="J617" i="6"/>
  <c r="H617" i="6"/>
  <c r="J616" i="6"/>
  <c r="H616" i="6"/>
  <c r="J615" i="6"/>
  <c r="H615" i="6"/>
  <c r="J614" i="6"/>
  <c r="H614" i="6"/>
  <c r="J613" i="6"/>
  <c r="H613" i="6"/>
  <c r="J612" i="6"/>
  <c r="H612" i="6"/>
  <c r="J611" i="6"/>
  <c r="H611" i="6"/>
  <c r="J610" i="6"/>
  <c r="H610" i="6"/>
  <c r="J609" i="6"/>
  <c r="H609" i="6"/>
  <c r="J608" i="6"/>
  <c r="H608" i="6"/>
  <c r="J607" i="6"/>
  <c r="H607" i="6"/>
  <c r="J606" i="6"/>
  <c r="H606" i="6"/>
  <c r="J605" i="6"/>
  <c r="H605" i="6"/>
  <c r="J604" i="6"/>
  <c r="H604" i="6"/>
  <c r="J603" i="6"/>
  <c r="H603" i="6"/>
  <c r="J602" i="6"/>
  <c r="H602" i="6"/>
  <c r="J601" i="6"/>
  <c r="H601" i="6"/>
  <c r="F599" i="6"/>
  <c r="H598" i="6" s="1"/>
  <c r="E599" i="6"/>
  <c r="J596" i="6"/>
  <c r="H596" i="6"/>
  <c r="J595" i="6"/>
  <c r="H595" i="6"/>
  <c r="J594" i="6"/>
  <c r="H594" i="6"/>
  <c r="J593" i="6"/>
  <c r="H593" i="6"/>
  <c r="J592" i="6"/>
  <c r="H592" i="6"/>
  <c r="J591" i="6"/>
  <c r="H591" i="6"/>
  <c r="J590" i="6"/>
  <c r="H590" i="6"/>
  <c r="J589" i="6"/>
  <c r="H589" i="6"/>
  <c r="J588" i="6"/>
  <c r="H588" i="6"/>
  <c r="J587" i="6"/>
  <c r="H587" i="6"/>
  <c r="J586" i="6"/>
  <c r="H586" i="6"/>
  <c r="J585" i="6"/>
  <c r="H585" i="6"/>
  <c r="J584" i="6"/>
  <c r="H584" i="6"/>
  <c r="J583" i="6"/>
  <c r="H583" i="6"/>
  <c r="J582" i="6"/>
  <c r="H582" i="6"/>
  <c r="J581" i="6"/>
  <c r="H581" i="6"/>
  <c r="J580" i="6"/>
  <c r="H580" i="6"/>
  <c r="J579" i="6"/>
  <c r="H579" i="6"/>
  <c r="J578" i="6"/>
  <c r="H578" i="6"/>
  <c r="J577" i="6"/>
  <c r="H577" i="6"/>
  <c r="J576" i="6"/>
  <c r="H576" i="6"/>
  <c r="J575" i="6"/>
  <c r="H575" i="6"/>
  <c r="J574" i="6"/>
  <c r="H574" i="6"/>
  <c r="J573" i="6"/>
  <c r="H573" i="6"/>
  <c r="J572" i="6"/>
  <c r="H572" i="6"/>
  <c r="H569" i="6"/>
  <c r="E570" i="6"/>
  <c r="J567" i="6"/>
  <c r="H567" i="6"/>
  <c r="J566" i="6"/>
  <c r="H566" i="6"/>
  <c r="J565" i="6"/>
  <c r="H565" i="6"/>
  <c r="J564" i="6"/>
  <c r="H564" i="6"/>
  <c r="J563" i="6"/>
  <c r="H563" i="6"/>
  <c r="J562" i="6"/>
  <c r="H562" i="6"/>
  <c r="J561" i="6"/>
  <c r="H561" i="6"/>
  <c r="J560" i="6"/>
  <c r="H560" i="6"/>
  <c r="J559" i="6"/>
  <c r="H559" i="6"/>
  <c r="J558" i="6"/>
  <c r="H558" i="6"/>
  <c r="J557" i="6"/>
  <c r="H557" i="6"/>
  <c r="J556" i="6"/>
  <c r="H556" i="6"/>
  <c r="J555" i="6"/>
  <c r="H555" i="6"/>
  <c r="J554" i="6"/>
  <c r="H554" i="6"/>
  <c r="J553" i="6"/>
  <c r="H553" i="6"/>
  <c r="J552" i="6"/>
  <c r="H552" i="6"/>
  <c r="J551" i="6"/>
  <c r="H551" i="6"/>
  <c r="J550" i="6"/>
  <c r="H550" i="6"/>
  <c r="J549" i="6"/>
  <c r="H549" i="6"/>
  <c r="J548" i="6"/>
  <c r="H548" i="6"/>
  <c r="J547" i="6"/>
  <c r="H547" i="6"/>
  <c r="J546" i="6"/>
  <c r="H546" i="6"/>
  <c r="J545" i="6"/>
  <c r="H545" i="6"/>
  <c r="J544" i="6"/>
  <c r="H544" i="6"/>
  <c r="J543" i="6"/>
  <c r="H543" i="6"/>
  <c r="J542" i="6"/>
  <c r="H542" i="6"/>
  <c r="J541" i="6"/>
  <c r="H541" i="6"/>
  <c r="J540" i="6"/>
  <c r="H540" i="6"/>
  <c r="J539" i="6"/>
  <c r="H539" i="6"/>
  <c r="J538" i="6"/>
  <c r="H538" i="6"/>
  <c r="J537" i="6"/>
  <c r="H537" i="6"/>
  <c r="J536" i="6"/>
  <c r="H536" i="6"/>
  <c r="J535" i="6"/>
  <c r="H535" i="6"/>
  <c r="J534" i="6"/>
  <c r="H534" i="6"/>
  <c r="J533" i="6"/>
  <c r="H533" i="6"/>
  <c r="J532" i="6"/>
  <c r="H532" i="6"/>
  <c r="J531" i="6"/>
  <c r="H531" i="6"/>
  <c r="J530" i="6"/>
  <c r="H530" i="6"/>
  <c r="J529" i="6"/>
  <c r="H529" i="6"/>
  <c r="F527" i="6"/>
  <c r="H526" i="6" s="1"/>
  <c r="E527" i="6"/>
  <c r="J524" i="6"/>
  <c r="H524" i="6"/>
  <c r="J523" i="6"/>
  <c r="H523" i="6"/>
  <c r="J522" i="6"/>
  <c r="H522" i="6"/>
  <c r="J521" i="6"/>
  <c r="H521" i="6"/>
  <c r="J520" i="6"/>
  <c r="H520" i="6"/>
  <c r="J519" i="6"/>
  <c r="H519" i="6"/>
  <c r="J518" i="6"/>
  <c r="H518" i="6"/>
  <c r="J517" i="6"/>
  <c r="H517" i="6"/>
  <c r="J516" i="6"/>
  <c r="H516" i="6"/>
  <c r="J515" i="6"/>
  <c r="H515" i="6"/>
  <c r="J514" i="6"/>
  <c r="H514" i="6"/>
  <c r="J513" i="6"/>
  <c r="H513" i="6"/>
  <c r="J512" i="6"/>
  <c r="H512" i="6"/>
  <c r="J511" i="6"/>
  <c r="H511" i="6"/>
  <c r="J510" i="6"/>
  <c r="H510" i="6"/>
  <c r="J509" i="6"/>
  <c r="H509" i="6"/>
  <c r="J508" i="6"/>
  <c r="H508" i="6"/>
  <c r="J507" i="6"/>
  <c r="H507" i="6"/>
  <c r="J506" i="6"/>
  <c r="H506" i="6"/>
  <c r="F504" i="6"/>
  <c r="H503" i="6" s="1"/>
  <c r="E504" i="6"/>
  <c r="J501" i="6"/>
  <c r="H501" i="6"/>
  <c r="J500" i="6"/>
  <c r="H500" i="6"/>
  <c r="J499" i="6"/>
  <c r="H499" i="6"/>
  <c r="J498" i="6"/>
  <c r="H498" i="6"/>
  <c r="J496" i="6"/>
  <c r="H496" i="6"/>
  <c r="J495" i="6"/>
  <c r="H495" i="6"/>
  <c r="J494" i="6"/>
  <c r="H494" i="6"/>
  <c r="J493" i="6"/>
  <c r="H493" i="6"/>
  <c r="J492" i="6"/>
  <c r="H492" i="6"/>
  <c r="J491" i="6"/>
  <c r="H491" i="6"/>
  <c r="J490" i="6"/>
  <c r="H490" i="6"/>
  <c r="J489" i="6"/>
  <c r="H489" i="6"/>
  <c r="J488" i="6"/>
  <c r="H488" i="6"/>
  <c r="J487" i="6"/>
  <c r="H487" i="6"/>
  <c r="J486" i="6"/>
  <c r="H486" i="6"/>
  <c r="J485" i="6"/>
  <c r="H485" i="6"/>
  <c r="J484" i="6"/>
  <c r="H484" i="6"/>
  <c r="J483" i="6"/>
  <c r="H483" i="6"/>
  <c r="J482" i="6"/>
  <c r="H482" i="6"/>
  <c r="J481" i="6"/>
  <c r="H481" i="6"/>
  <c r="J480" i="6"/>
  <c r="H480" i="6"/>
  <c r="J479" i="6"/>
  <c r="H479" i="6"/>
  <c r="J478" i="6"/>
  <c r="H478" i="6"/>
  <c r="J477" i="6"/>
  <c r="H477" i="6"/>
  <c r="J476" i="6"/>
  <c r="H476" i="6"/>
  <c r="J475" i="6"/>
  <c r="H475" i="6"/>
  <c r="J474" i="6"/>
  <c r="H474" i="6"/>
  <c r="J473" i="6"/>
  <c r="H473" i="6"/>
  <c r="J472" i="6"/>
  <c r="H472" i="6"/>
  <c r="J471" i="6"/>
  <c r="H471" i="6"/>
  <c r="J470" i="6"/>
  <c r="H470" i="6"/>
  <c r="J469" i="6"/>
  <c r="H469" i="6"/>
  <c r="J468" i="6"/>
  <c r="H468" i="6"/>
  <c r="J467" i="6"/>
  <c r="H467" i="6"/>
  <c r="J466" i="6"/>
  <c r="H466" i="6"/>
  <c r="J465" i="6"/>
  <c r="H465" i="6"/>
  <c r="J464" i="6"/>
  <c r="H464" i="6"/>
  <c r="J463" i="6"/>
  <c r="H463" i="6"/>
  <c r="J462" i="6"/>
  <c r="H462" i="6"/>
  <c r="F460" i="6"/>
  <c r="H459" i="6" s="1"/>
  <c r="E460" i="6"/>
  <c r="F423" i="6"/>
  <c r="H422" i="6" s="1"/>
  <c r="E423" i="6"/>
  <c r="J420" i="6"/>
  <c r="H420" i="6"/>
  <c r="J419" i="6"/>
  <c r="H419" i="6"/>
  <c r="J418" i="6"/>
  <c r="H418" i="6"/>
  <c r="J417" i="6"/>
  <c r="H417" i="6"/>
  <c r="J416" i="6"/>
  <c r="H416" i="6"/>
  <c r="J415" i="6"/>
  <c r="H415" i="6"/>
  <c r="J414" i="6"/>
  <c r="H414" i="6"/>
  <c r="J413" i="6"/>
  <c r="H413" i="6"/>
  <c r="J412" i="6"/>
  <c r="H412" i="6"/>
  <c r="J411" i="6"/>
  <c r="H411" i="6"/>
  <c r="J410" i="6"/>
  <c r="H410" i="6"/>
  <c r="J409" i="6"/>
  <c r="H409" i="6"/>
  <c r="J408" i="6"/>
  <c r="H408" i="6"/>
  <c r="J407" i="6"/>
  <c r="H407" i="6"/>
  <c r="J406" i="6"/>
  <c r="H406" i="6"/>
  <c r="J405" i="6"/>
  <c r="H405" i="6"/>
  <c r="J404" i="6"/>
  <c r="H404" i="6"/>
  <c r="J403" i="6"/>
  <c r="H403" i="6"/>
  <c r="J402" i="6"/>
  <c r="H402" i="6"/>
  <c r="J401" i="6"/>
  <c r="H401" i="6"/>
  <c r="J400" i="6"/>
  <c r="H400" i="6"/>
  <c r="J399" i="6"/>
  <c r="H399" i="6"/>
  <c r="J398" i="6"/>
  <c r="H398" i="6"/>
  <c r="J397" i="6"/>
  <c r="H397" i="6"/>
  <c r="J396" i="6"/>
  <c r="H396" i="6"/>
  <c r="J395" i="6"/>
  <c r="H395" i="6"/>
  <c r="J394" i="6"/>
  <c r="H394" i="6"/>
  <c r="J393" i="6"/>
  <c r="H393" i="6"/>
  <c r="J392" i="6"/>
  <c r="H392" i="6"/>
  <c r="J391" i="6"/>
  <c r="H391" i="6"/>
  <c r="J390" i="6"/>
  <c r="H390" i="6"/>
  <c r="J389" i="6"/>
  <c r="H389" i="6"/>
  <c r="F387" i="6"/>
  <c r="E387" i="6"/>
  <c r="J384" i="6"/>
  <c r="H384" i="6"/>
  <c r="J383" i="6"/>
  <c r="H383" i="6"/>
  <c r="J382" i="6"/>
  <c r="H382" i="6"/>
  <c r="J381" i="6"/>
  <c r="H381" i="6"/>
  <c r="J380" i="6"/>
  <c r="H380" i="6"/>
  <c r="J379" i="6"/>
  <c r="H379" i="6"/>
  <c r="J378" i="6"/>
  <c r="H378" i="6"/>
  <c r="J377" i="6"/>
  <c r="H377" i="6"/>
  <c r="J376" i="6"/>
  <c r="H376" i="6"/>
  <c r="J375" i="6"/>
  <c r="H375" i="6"/>
  <c r="J374" i="6"/>
  <c r="H374" i="6"/>
  <c r="F372" i="6"/>
  <c r="H371" i="6" s="1"/>
  <c r="E372" i="6"/>
  <c r="J369" i="6"/>
  <c r="H369" i="6"/>
  <c r="J368" i="6"/>
  <c r="H368" i="6"/>
  <c r="J367" i="6"/>
  <c r="H367" i="6"/>
  <c r="J366" i="6"/>
  <c r="H366" i="6"/>
  <c r="J365" i="6"/>
  <c r="H365" i="6"/>
  <c r="J364" i="6"/>
  <c r="H364" i="6"/>
  <c r="J363" i="6"/>
  <c r="H363" i="6"/>
  <c r="J362" i="6"/>
  <c r="H362" i="6"/>
  <c r="J361" i="6"/>
  <c r="H361" i="6"/>
  <c r="J360" i="6"/>
  <c r="H360" i="6"/>
  <c r="J359" i="6"/>
  <c r="H359" i="6"/>
  <c r="J358" i="6"/>
  <c r="H358" i="6"/>
  <c r="J357" i="6"/>
  <c r="H357" i="6"/>
  <c r="J356" i="6"/>
  <c r="H356" i="6"/>
  <c r="J355" i="6"/>
  <c r="H355" i="6"/>
  <c r="J354" i="6"/>
  <c r="H354" i="6"/>
  <c r="J353" i="6"/>
  <c r="H353" i="6"/>
  <c r="J352" i="6"/>
  <c r="H352" i="6"/>
  <c r="J351" i="6"/>
  <c r="H351" i="6"/>
  <c r="J350" i="6"/>
  <c r="H350" i="6"/>
  <c r="J349" i="6"/>
  <c r="H349" i="6"/>
  <c r="J348" i="6"/>
  <c r="H348" i="6"/>
  <c r="J347" i="6"/>
  <c r="H347" i="6"/>
  <c r="J346" i="6"/>
  <c r="H346" i="6"/>
  <c r="J345" i="6"/>
  <c r="H345" i="6"/>
  <c r="J344" i="6"/>
  <c r="H344" i="6"/>
  <c r="J343" i="6"/>
  <c r="H343" i="6"/>
  <c r="J342" i="6"/>
  <c r="H342" i="6"/>
  <c r="F340" i="6"/>
  <c r="H339" i="6" s="1"/>
  <c r="E340" i="6"/>
  <c r="J337" i="6"/>
  <c r="H337" i="6"/>
  <c r="J336" i="6"/>
  <c r="H336" i="6"/>
  <c r="J335" i="6"/>
  <c r="H335" i="6"/>
  <c r="J334" i="6"/>
  <c r="H334" i="6"/>
  <c r="J333" i="6"/>
  <c r="H333" i="6"/>
  <c r="J332" i="6"/>
  <c r="H332" i="6"/>
  <c r="J331" i="6"/>
  <c r="H331" i="6"/>
  <c r="J330" i="6"/>
  <c r="H330" i="6"/>
  <c r="J329" i="6"/>
  <c r="H329" i="6"/>
  <c r="J328" i="6"/>
  <c r="H328" i="6"/>
  <c r="J327" i="6"/>
  <c r="H327" i="6"/>
  <c r="J326" i="6"/>
  <c r="H326" i="6"/>
  <c r="J325" i="6"/>
  <c r="H325" i="6"/>
  <c r="J324" i="6"/>
  <c r="H324" i="6"/>
  <c r="J323" i="6"/>
  <c r="H323" i="6"/>
  <c r="J322" i="6"/>
  <c r="H322" i="6"/>
  <c r="J321" i="6"/>
  <c r="H321" i="6"/>
  <c r="J320" i="6"/>
  <c r="H320" i="6"/>
  <c r="J319" i="6"/>
  <c r="H319" i="6"/>
  <c r="J318" i="6"/>
  <c r="H318" i="6"/>
  <c r="J317" i="6"/>
  <c r="H317" i="6"/>
  <c r="J316" i="6"/>
  <c r="H316" i="6"/>
  <c r="F314" i="6"/>
  <c r="H313" i="6" s="1"/>
  <c r="E314" i="6"/>
  <c r="J311" i="6"/>
  <c r="H311" i="6"/>
  <c r="J310" i="6"/>
  <c r="H310" i="6"/>
  <c r="J309" i="6"/>
  <c r="H309" i="6"/>
  <c r="J308" i="6"/>
  <c r="H308" i="6"/>
  <c r="J307" i="6"/>
  <c r="H307" i="6"/>
  <c r="J306" i="6"/>
  <c r="H306" i="6"/>
  <c r="J305" i="6"/>
  <c r="H305" i="6"/>
  <c r="J304" i="6"/>
  <c r="H304" i="6"/>
  <c r="J303" i="6"/>
  <c r="H303" i="6"/>
  <c r="J302" i="6"/>
  <c r="H302" i="6"/>
  <c r="J301" i="6"/>
  <c r="H301" i="6"/>
  <c r="J300" i="6"/>
  <c r="H300" i="6"/>
  <c r="J299" i="6"/>
  <c r="H299" i="6"/>
  <c r="J298" i="6"/>
  <c r="H298" i="6"/>
  <c r="J297" i="6"/>
  <c r="H297" i="6"/>
  <c r="J296" i="6"/>
  <c r="H296" i="6"/>
  <c r="J295" i="6"/>
  <c r="H295" i="6"/>
  <c r="J294" i="6"/>
  <c r="H294" i="6"/>
  <c r="J293" i="6"/>
  <c r="H293" i="6"/>
  <c r="J292" i="6"/>
  <c r="H292" i="6"/>
  <c r="J291" i="6"/>
  <c r="H291" i="6"/>
  <c r="J290" i="6"/>
  <c r="H290" i="6"/>
  <c r="J289" i="6"/>
  <c r="H289" i="6"/>
  <c r="J288" i="6"/>
  <c r="H288" i="6"/>
  <c r="I288" i="6" s="1"/>
  <c r="J287" i="6"/>
  <c r="H287" i="6"/>
  <c r="F285" i="6"/>
  <c r="I286" i="6" s="1"/>
  <c r="E285" i="6"/>
  <c r="J282" i="6"/>
  <c r="H282" i="6"/>
  <c r="J281" i="6"/>
  <c r="H281" i="6"/>
  <c r="J280" i="6"/>
  <c r="H280" i="6"/>
  <c r="J279" i="6"/>
  <c r="H279" i="6"/>
  <c r="J278" i="6"/>
  <c r="H278" i="6"/>
  <c r="J277" i="6"/>
  <c r="H277" i="6"/>
  <c r="J276" i="6"/>
  <c r="H276" i="6"/>
  <c r="J275" i="6"/>
  <c r="H275" i="6"/>
  <c r="J274" i="6"/>
  <c r="H274" i="6"/>
  <c r="J273" i="6"/>
  <c r="H273" i="6"/>
  <c r="J272" i="6"/>
  <c r="H272" i="6"/>
  <c r="J271" i="6"/>
  <c r="H271" i="6"/>
  <c r="J270" i="6"/>
  <c r="H270" i="6"/>
  <c r="J269" i="6"/>
  <c r="H269" i="6"/>
  <c r="J268" i="6"/>
  <c r="H268" i="6"/>
  <c r="J267" i="6"/>
  <c r="H267" i="6"/>
  <c r="J266" i="6"/>
  <c r="H266" i="6"/>
  <c r="J265" i="6"/>
  <c r="H265" i="6"/>
  <c r="J264" i="6"/>
  <c r="H264" i="6"/>
  <c r="J263" i="6"/>
  <c r="H263" i="6"/>
  <c r="J262" i="6"/>
  <c r="H262" i="6"/>
  <c r="J261" i="6"/>
  <c r="H261" i="6"/>
  <c r="J260" i="6"/>
  <c r="H260" i="6"/>
  <c r="F258" i="6"/>
  <c r="H257" i="6" s="1"/>
  <c r="E258" i="6"/>
  <c r="J255" i="6"/>
  <c r="H255" i="6"/>
  <c r="J254" i="6"/>
  <c r="H254" i="6"/>
  <c r="J253" i="6"/>
  <c r="H253" i="6"/>
  <c r="J252" i="6"/>
  <c r="H252" i="6"/>
  <c r="J251" i="6"/>
  <c r="H251" i="6"/>
  <c r="J250" i="6"/>
  <c r="H250" i="6"/>
  <c r="J249" i="6"/>
  <c r="H249" i="6"/>
  <c r="J248" i="6"/>
  <c r="H248" i="6"/>
  <c r="J247" i="6"/>
  <c r="H247" i="6"/>
  <c r="J246" i="6"/>
  <c r="H246" i="6"/>
  <c r="J245" i="6"/>
  <c r="H245" i="6"/>
  <c r="J244" i="6"/>
  <c r="H244" i="6"/>
  <c r="J243" i="6"/>
  <c r="H243" i="6"/>
  <c r="J242" i="6"/>
  <c r="H242" i="6"/>
  <c r="J241" i="6"/>
  <c r="H241" i="6"/>
  <c r="J240" i="6"/>
  <c r="H240" i="6"/>
  <c r="J239" i="6"/>
  <c r="H239" i="6"/>
  <c r="J238" i="6"/>
  <c r="H238" i="6"/>
  <c r="D238" i="6"/>
  <c r="J237" i="6"/>
  <c r="H237" i="6"/>
  <c r="J236" i="6"/>
  <c r="H236" i="6"/>
  <c r="J235" i="6"/>
  <c r="H235" i="6"/>
  <c r="J234" i="6"/>
  <c r="H234" i="6"/>
  <c r="J233" i="6"/>
  <c r="H233" i="6"/>
  <c r="J232" i="6"/>
  <c r="H232" i="6"/>
  <c r="J231" i="6"/>
  <c r="H231" i="6"/>
  <c r="J230" i="6"/>
  <c r="H230" i="6"/>
  <c r="D230" i="6"/>
  <c r="J229" i="6"/>
  <c r="D229" i="6"/>
  <c r="F227" i="6"/>
  <c r="H226" i="6" s="1"/>
  <c r="E227" i="6"/>
  <c r="K869" i="7" l="1"/>
  <c r="K854" i="7"/>
  <c r="E503" i="6"/>
  <c r="I507" i="6"/>
  <c r="I509" i="6"/>
  <c r="I511" i="6"/>
  <c r="I513" i="6"/>
  <c r="I515" i="6"/>
  <c r="I517" i="6"/>
  <c r="I519" i="6"/>
  <c r="I521" i="6"/>
  <c r="I523" i="6"/>
  <c r="D227" i="6"/>
  <c r="D226" i="6" s="1"/>
  <c r="E851" i="6"/>
  <c r="E459" i="6"/>
  <c r="E422" i="6"/>
  <c r="E339" i="6"/>
  <c r="I861" i="6"/>
  <c r="I239" i="6"/>
  <c r="I241" i="6"/>
  <c r="I243" i="6"/>
  <c r="I245" i="6"/>
  <c r="I247" i="6"/>
  <c r="I249" i="6"/>
  <c r="I253" i="6"/>
  <c r="I255" i="6"/>
  <c r="K115" i="7"/>
  <c r="K189" i="7"/>
  <c r="K474" i="7"/>
  <c r="K223" i="7"/>
  <c r="K30" i="7"/>
  <c r="K265" i="7"/>
  <c r="K136" i="7"/>
  <c r="K276" i="7"/>
  <c r="K548" i="7"/>
  <c r="K54" i="7"/>
  <c r="K73" i="7"/>
  <c r="K152" i="7"/>
  <c r="K305" i="7"/>
  <c r="K795" i="7"/>
  <c r="K204" i="7"/>
  <c r="K99" i="7"/>
  <c r="K173" i="7"/>
  <c r="K400" i="7"/>
  <c r="K34" i="7"/>
  <c r="K58" i="7"/>
  <c r="K208" i="7"/>
  <c r="K241" i="7"/>
  <c r="K273" i="7"/>
  <c r="K77" i="7"/>
  <c r="K103" i="7"/>
  <c r="K119" i="7"/>
  <c r="K140" i="7"/>
  <c r="K156" i="7"/>
  <c r="K177" i="7"/>
  <c r="K197" i="7"/>
  <c r="K220" i="7"/>
  <c r="K342" i="7"/>
  <c r="K416" i="7"/>
  <c r="K490" i="7"/>
  <c r="K260" i="7"/>
  <c r="K794" i="7"/>
  <c r="K38" i="7"/>
  <c r="K62" i="7"/>
  <c r="K212" i="7"/>
  <c r="K246" i="7"/>
  <c r="K65" i="7"/>
  <c r="K86" i="7"/>
  <c r="K107" i="7"/>
  <c r="K128" i="7"/>
  <c r="K144" i="7"/>
  <c r="K160" i="7"/>
  <c r="K181" i="7"/>
  <c r="K233" i="7"/>
  <c r="K289" i="7"/>
  <c r="K358" i="7"/>
  <c r="K437" i="7"/>
  <c r="K511" i="7"/>
  <c r="K579" i="7"/>
  <c r="K899" i="7"/>
  <c r="K26" i="7"/>
  <c r="K47" i="7"/>
  <c r="K166" i="7"/>
  <c r="K218" i="7"/>
  <c r="K252" i="7"/>
  <c r="K69" i="7"/>
  <c r="K95" i="7"/>
  <c r="K111" i="7"/>
  <c r="K132" i="7"/>
  <c r="K148" i="7"/>
  <c r="K169" i="7"/>
  <c r="K185" i="7"/>
  <c r="K255" i="7"/>
  <c r="K297" i="7"/>
  <c r="K379" i="7"/>
  <c r="K453" i="7"/>
  <c r="K532" i="7"/>
  <c r="K652" i="7"/>
  <c r="K27" i="7"/>
  <c r="K31" i="7"/>
  <c r="K35" i="7"/>
  <c r="K39" i="7"/>
  <c r="K52" i="7"/>
  <c r="K55" i="7"/>
  <c r="K59" i="7"/>
  <c r="K63" i="7"/>
  <c r="K198" i="7"/>
  <c r="K205" i="7"/>
  <c r="K209" i="7"/>
  <c r="K213" i="7"/>
  <c r="K219" i="7"/>
  <c r="K238" i="7"/>
  <c r="K243" i="7"/>
  <c r="K247" i="7"/>
  <c r="K254" i="7"/>
  <c r="K267" i="7"/>
  <c r="K275" i="7"/>
  <c r="K66" i="7"/>
  <c r="K70" i="7"/>
  <c r="K74" i="7"/>
  <c r="K83" i="7"/>
  <c r="K87" i="7"/>
  <c r="K96" i="7"/>
  <c r="K100" i="7"/>
  <c r="K104" i="7"/>
  <c r="K108" i="7"/>
  <c r="K112" i="7"/>
  <c r="K116" i="7"/>
  <c r="K120" i="7"/>
  <c r="K129" i="7"/>
  <c r="K133" i="7"/>
  <c r="K137" i="7"/>
  <c r="K141" i="7"/>
  <c r="K145" i="7"/>
  <c r="K149" i="7"/>
  <c r="K153" i="7"/>
  <c r="K157" i="7"/>
  <c r="K161" i="7"/>
  <c r="K170" i="7"/>
  <c r="K174" i="7"/>
  <c r="K178" i="7"/>
  <c r="K182" i="7"/>
  <c r="K186" i="7"/>
  <c r="K190" i="7"/>
  <c r="K229" i="7"/>
  <c r="K236" i="7"/>
  <c r="K266" i="7"/>
  <c r="K199" i="7"/>
  <c r="K279" i="7"/>
  <c r="K292" i="7"/>
  <c r="K300" i="7"/>
  <c r="K308" i="7"/>
  <c r="K346" i="7"/>
  <c r="K362" i="7"/>
  <c r="K383" i="7"/>
  <c r="K404" i="7"/>
  <c r="K420" i="7"/>
  <c r="K441" i="7"/>
  <c r="K457" i="7"/>
  <c r="K478" i="7"/>
  <c r="K494" i="7"/>
  <c r="K515" i="7"/>
  <c r="K536" i="7"/>
  <c r="K552" i="7"/>
  <c r="K323" i="7"/>
  <c r="K565" i="7"/>
  <c r="K673" i="7"/>
  <c r="K733" i="7"/>
  <c r="K816" i="7"/>
  <c r="K946" i="7"/>
  <c r="K24" i="7"/>
  <c r="K28" i="7"/>
  <c r="K32" i="7"/>
  <c r="K36" i="7"/>
  <c r="K40" i="7"/>
  <c r="K46" i="7"/>
  <c r="K56" i="7"/>
  <c r="K60" i="7"/>
  <c r="K93" i="7"/>
  <c r="K202" i="7"/>
  <c r="K206" i="7"/>
  <c r="K210" i="7"/>
  <c r="K215" i="7"/>
  <c r="K221" i="7"/>
  <c r="K239" i="7"/>
  <c r="K244" i="7"/>
  <c r="K248" i="7"/>
  <c r="K261" i="7"/>
  <c r="K269" i="7"/>
  <c r="K277" i="7"/>
  <c r="K67" i="7"/>
  <c r="K71" i="7"/>
  <c r="K75" i="7"/>
  <c r="K84" i="7"/>
  <c r="K88" i="7"/>
  <c r="K97" i="7"/>
  <c r="K101" i="7"/>
  <c r="K105" i="7"/>
  <c r="K109" i="7"/>
  <c r="K113" i="7"/>
  <c r="K117" i="7"/>
  <c r="K126" i="7"/>
  <c r="K130" i="7"/>
  <c r="K134" i="7"/>
  <c r="K138" i="7"/>
  <c r="K142" i="7"/>
  <c r="K146" i="7"/>
  <c r="K150" i="7"/>
  <c r="K154" i="7"/>
  <c r="K158" i="7"/>
  <c r="K167" i="7"/>
  <c r="K171" i="7"/>
  <c r="K175" i="7"/>
  <c r="K179" i="7"/>
  <c r="K183" i="7"/>
  <c r="K187" i="7"/>
  <c r="K191" i="7"/>
  <c r="K230" i="7"/>
  <c r="K237" i="7"/>
  <c r="K268" i="7"/>
  <c r="K200" i="7"/>
  <c r="K280" i="7"/>
  <c r="K293" i="7"/>
  <c r="K301" i="7"/>
  <c r="K309" i="7"/>
  <c r="K350" i="7"/>
  <c r="K366" i="7"/>
  <c r="K392" i="7"/>
  <c r="K408" i="7"/>
  <c r="K429" i="7"/>
  <c r="K445" i="7"/>
  <c r="K466" i="7"/>
  <c r="K482" i="7"/>
  <c r="K498" i="7"/>
  <c r="K519" i="7"/>
  <c r="K540" i="7"/>
  <c r="K556" i="7"/>
  <c r="K331" i="7"/>
  <c r="K615" i="7"/>
  <c r="K694" i="7"/>
  <c r="K753" i="7"/>
  <c r="K832" i="7"/>
  <c r="K1024" i="7"/>
  <c r="K914" i="7"/>
  <c r="K875" i="7"/>
  <c r="K867" i="7"/>
  <c r="K859" i="7"/>
  <c r="K953" i="7"/>
  <c r="K949" i="7"/>
  <c r="K945" i="7"/>
  <c r="K941" i="7"/>
  <c r="K906" i="7"/>
  <c r="K902" i="7"/>
  <c r="K898" i="7"/>
  <c r="K894" i="7"/>
  <c r="K890" i="7"/>
  <c r="K886" i="7"/>
  <c r="K847" i="7"/>
  <c r="K843" i="7"/>
  <c r="K839" i="7"/>
  <c r="K835" i="7"/>
  <c r="K831" i="7"/>
  <c r="K827" i="7"/>
  <c r="K823" i="7"/>
  <c r="K819" i="7"/>
  <c r="K810" i="7"/>
  <c r="K806" i="7"/>
  <c r="K802" i="7"/>
  <c r="K798" i="7"/>
  <c r="K792" i="7"/>
  <c r="K780" i="7"/>
  <c r="K776" i="7"/>
  <c r="K772" i="7"/>
  <c r="K768" i="7"/>
  <c r="K764" i="7"/>
  <c r="K760" i="7"/>
  <c r="K756" i="7"/>
  <c r="K748" i="7"/>
  <c r="K744" i="7"/>
  <c r="K740" i="7"/>
  <c r="K736" i="7"/>
  <c r="K732" i="7"/>
  <c r="K728" i="7"/>
  <c r="K682" i="7"/>
  <c r="K596" i="7"/>
  <c r="K793" i="7"/>
  <c r="K785" i="7"/>
  <c r="K717" i="7"/>
  <c r="K713" i="7"/>
  <c r="K709" i="7"/>
  <c r="K705" i="7"/>
  <c r="K701" i="7"/>
  <c r="K697" i="7"/>
  <c r="K693" i="7"/>
  <c r="K689" i="7"/>
  <c r="K685" i="7"/>
  <c r="K676" i="7"/>
  <c r="K672" i="7"/>
  <c r="K668" i="7"/>
  <c r="K664" i="7"/>
  <c r="K660" i="7"/>
  <c r="K651" i="7"/>
  <c r="K647" i="7"/>
  <c r="K643" i="7"/>
  <c r="K639" i="7"/>
  <c r="K635" i="7"/>
  <c r="K631" i="7"/>
  <c r="K622" i="7"/>
  <c r="K618" i="7"/>
  <c r="K614" i="7"/>
  <c r="K610" i="7"/>
  <c r="K606" i="7"/>
  <c r="K602" i="7"/>
  <c r="K564" i="7"/>
  <c r="K591" i="7"/>
  <c r="K583" i="7"/>
  <c r="K575" i="7"/>
  <c r="K462" i="7"/>
  <c r="K337" i="7"/>
  <c r="K333" i="7"/>
  <c r="K329" i="7"/>
  <c r="K325" i="7"/>
  <c r="K321" i="7"/>
  <c r="K317" i="7"/>
  <c r="K590" i="7"/>
  <c r="K582" i="7"/>
  <c r="K574" i="7"/>
  <c r="K1025" i="7"/>
  <c r="K885" i="7"/>
  <c r="K873" i="7"/>
  <c r="K865" i="7"/>
  <c r="K857" i="7"/>
  <c r="K952" i="7"/>
  <c r="K948" i="7"/>
  <c r="K944" i="7"/>
  <c r="K940" i="7"/>
  <c r="K905" i="7"/>
  <c r="K901" i="7"/>
  <c r="K897" i="7"/>
  <c r="K893" i="7"/>
  <c r="K889" i="7"/>
  <c r="K846" i="7"/>
  <c r="K842" i="7"/>
  <c r="K838" i="7"/>
  <c r="K834" i="7"/>
  <c r="K830" i="7"/>
  <c r="K826" i="7"/>
  <c r="K822" i="7"/>
  <c r="K818" i="7"/>
  <c r="K809" i="7"/>
  <c r="K805" i="7"/>
  <c r="K801" i="7"/>
  <c r="K797" i="7"/>
  <c r="K790" i="7"/>
  <c r="K779" i="7"/>
  <c r="K775" i="7"/>
  <c r="K771" i="7"/>
  <c r="K767" i="7"/>
  <c r="K763" i="7"/>
  <c r="K759" i="7"/>
  <c r="K755" i="7"/>
  <c r="K747" i="7"/>
  <c r="K743" i="7"/>
  <c r="K739" i="7"/>
  <c r="K735" i="7"/>
  <c r="K731" i="7"/>
  <c r="K727" i="7"/>
  <c r="K657" i="7"/>
  <c r="K595" i="7"/>
  <c r="K791" i="7"/>
  <c r="K724" i="7"/>
  <c r="K716" i="7"/>
  <c r="K712" i="7"/>
  <c r="K708" i="7"/>
  <c r="K704" i="7"/>
  <c r="K700" i="7"/>
  <c r="K696" i="7"/>
  <c r="K692" i="7"/>
  <c r="K688" i="7"/>
  <c r="K684" i="7"/>
  <c r="K675" i="7"/>
  <c r="K671" i="7"/>
  <c r="K667" i="7"/>
  <c r="K663" i="7"/>
  <c r="K659" i="7"/>
  <c r="K650" i="7"/>
  <c r="K646" i="7"/>
  <c r="K642" i="7"/>
  <c r="K638" i="7"/>
  <c r="K634" i="7"/>
  <c r="K625" i="7"/>
  <c r="K621" i="7"/>
  <c r="K617" i="7"/>
  <c r="K613" i="7"/>
  <c r="K609" i="7"/>
  <c r="K605" i="7"/>
  <c r="K567" i="7"/>
  <c r="K563" i="7"/>
  <c r="K559" i="7"/>
  <c r="K589" i="7"/>
  <c r="K581" i="7"/>
  <c r="K573" i="7"/>
  <c r="K425" i="7"/>
  <c r="K336" i="7"/>
  <c r="K332" i="7"/>
  <c r="K328" i="7"/>
  <c r="K324" i="7"/>
  <c r="K320" i="7"/>
  <c r="K287" i="7"/>
  <c r="K588" i="7"/>
  <c r="K580" i="7"/>
  <c r="K918" i="7"/>
  <c r="K879" i="7"/>
  <c r="K871" i="7"/>
  <c r="K863" i="7"/>
  <c r="K855" i="7"/>
  <c r="K951" i="7"/>
  <c r="K947" i="7"/>
  <c r="K943" i="7"/>
  <c r="K912" i="7"/>
  <c r="K904" i="7"/>
  <c r="K900" i="7"/>
  <c r="K896" i="7"/>
  <c r="K892" i="7"/>
  <c r="K888" i="7"/>
  <c r="K849" i="7"/>
  <c r="K845" i="7"/>
  <c r="K841" i="7"/>
  <c r="K837" i="7"/>
  <c r="K833" i="7"/>
  <c r="K829" i="7"/>
  <c r="K825" i="7"/>
  <c r="K821" i="7"/>
  <c r="K817" i="7"/>
  <c r="K808" i="7"/>
  <c r="K804" i="7"/>
  <c r="K800" i="7"/>
  <c r="K796" i="7"/>
  <c r="K788" i="7"/>
  <c r="K778" i="7"/>
  <c r="K774" i="7"/>
  <c r="K770" i="7"/>
  <c r="K766" i="7"/>
  <c r="K762" i="7"/>
  <c r="K758" i="7"/>
  <c r="K754" i="7"/>
  <c r="K746" i="7"/>
  <c r="K742" i="7"/>
  <c r="K738" i="7"/>
  <c r="K734" i="7"/>
  <c r="K730" i="7"/>
  <c r="K726" i="7"/>
  <c r="K630" i="7"/>
  <c r="K594" i="7"/>
  <c r="K789" i="7"/>
  <c r="K719" i="7"/>
  <c r="K715" i="7"/>
  <c r="K711" i="7"/>
  <c r="K707" i="7"/>
  <c r="K703" i="7"/>
  <c r="K699" i="7"/>
  <c r="K695" i="7"/>
  <c r="K691" i="7"/>
  <c r="K687" i="7"/>
  <c r="K683" i="7"/>
  <c r="K674" i="7"/>
  <c r="K670" i="7"/>
  <c r="K666" i="7"/>
  <c r="K662" i="7"/>
  <c r="K658" i="7"/>
  <c r="K649" i="7"/>
  <c r="K645" i="7"/>
  <c r="K641" i="7"/>
  <c r="K637" i="7"/>
  <c r="K633" i="7"/>
  <c r="K624" i="7"/>
  <c r="K620" i="7"/>
  <c r="K616" i="7"/>
  <c r="K612" i="7"/>
  <c r="K608" i="7"/>
  <c r="K604" i="7"/>
  <c r="K566" i="7"/>
  <c r="K562" i="7"/>
  <c r="K558" i="7"/>
  <c r="K587" i="7"/>
  <c r="K861" i="7"/>
  <c r="K942" i="7"/>
  <c r="K895" i="7"/>
  <c r="K844" i="7"/>
  <c r="K828" i="7"/>
  <c r="K807" i="7"/>
  <c r="K786" i="7"/>
  <c r="K765" i="7"/>
  <c r="K745" i="7"/>
  <c r="K729" i="7"/>
  <c r="K787" i="7"/>
  <c r="K706" i="7"/>
  <c r="K690" i="7"/>
  <c r="K669" i="7"/>
  <c r="K648" i="7"/>
  <c r="K632" i="7"/>
  <c r="K611" i="7"/>
  <c r="K561" i="7"/>
  <c r="K577" i="7"/>
  <c r="K374" i="7"/>
  <c r="K330" i="7"/>
  <c r="K322" i="7"/>
  <c r="K592" i="7"/>
  <c r="K576" i="7"/>
  <c r="K555" i="7"/>
  <c r="K551" i="7"/>
  <c r="K547" i="7"/>
  <c r="K543" i="7"/>
  <c r="K539" i="7"/>
  <c r="K535" i="7"/>
  <c r="K531" i="7"/>
  <c r="K522" i="7"/>
  <c r="K518" i="7"/>
  <c r="K514" i="7"/>
  <c r="K510" i="7"/>
  <c r="K501" i="7"/>
  <c r="K497" i="7"/>
  <c r="K493" i="7"/>
  <c r="K489" i="7"/>
  <c r="K485" i="7"/>
  <c r="K481" i="7"/>
  <c r="K477" i="7"/>
  <c r="K473" i="7"/>
  <c r="K469" i="7"/>
  <c r="K465" i="7"/>
  <c r="K456" i="7"/>
  <c r="K452" i="7"/>
  <c r="K448" i="7"/>
  <c r="K444" i="7"/>
  <c r="K440" i="7"/>
  <c r="K436" i="7"/>
  <c r="K432" i="7"/>
  <c r="K428" i="7"/>
  <c r="K419" i="7"/>
  <c r="K415" i="7"/>
  <c r="K411" i="7"/>
  <c r="K407" i="7"/>
  <c r="K403" i="7"/>
  <c r="K399" i="7"/>
  <c r="K395" i="7"/>
  <c r="K391" i="7"/>
  <c r="K382" i="7"/>
  <c r="K378" i="7"/>
  <c r="K369" i="7"/>
  <c r="K365" i="7"/>
  <c r="K361" i="7"/>
  <c r="K357" i="7"/>
  <c r="K353" i="7"/>
  <c r="K349" i="7"/>
  <c r="K345" i="7"/>
  <c r="K916" i="7"/>
  <c r="K815" i="7"/>
  <c r="K907" i="7"/>
  <c r="K891" i="7"/>
  <c r="K840" i="7"/>
  <c r="K824" i="7"/>
  <c r="K803" i="7"/>
  <c r="K777" i="7"/>
  <c r="K761" i="7"/>
  <c r="K741" i="7"/>
  <c r="K725" i="7"/>
  <c r="K718" i="7"/>
  <c r="K702" i="7"/>
  <c r="K686" i="7"/>
  <c r="K665" i="7"/>
  <c r="K644" i="7"/>
  <c r="K623" i="7"/>
  <c r="K607" i="7"/>
  <c r="K593" i="7"/>
  <c r="K529" i="7"/>
  <c r="K335" i="7"/>
  <c r="K327" i="7"/>
  <c r="K319" i="7"/>
  <c r="K586" i="7"/>
  <c r="K572" i="7"/>
  <c r="K554" i="7"/>
  <c r="K550" i="7"/>
  <c r="K546" i="7"/>
  <c r="K542" i="7"/>
  <c r="K538" i="7"/>
  <c r="K534" i="7"/>
  <c r="K530" i="7"/>
  <c r="K521" i="7"/>
  <c r="K517" i="7"/>
  <c r="K513" i="7"/>
  <c r="K509" i="7"/>
  <c r="K500" i="7"/>
  <c r="K496" i="7"/>
  <c r="K492" i="7"/>
  <c r="K488" i="7"/>
  <c r="K484" i="7"/>
  <c r="K480" i="7"/>
  <c r="K476" i="7"/>
  <c r="K472" i="7"/>
  <c r="K468" i="7"/>
  <c r="K464" i="7"/>
  <c r="K455" i="7"/>
  <c r="K451" i="7"/>
  <c r="K447" i="7"/>
  <c r="K443" i="7"/>
  <c r="K439" i="7"/>
  <c r="K435" i="7"/>
  <c r="K431" i="7"/>
  <c r="K427" i="7"/>
  <c r="K418" i="7"/>
  <c r="K414" i="7"/>
  <c r="K410" i="7"/>
  <c r="K406" i="7"/>
  <c r="K402" i="7"/>
  <c r="K398" i="7"/>
  <c r="K394" i="7"/>
  <c r="K390" i="7"/>
  <c r="K381" i="7"/>
  <c r="K377" i="7"/>
  <c r="K368" i="7"/>
  <c r="K364" i="7"/>
  <c r="K360" i="7"/>
  <c r="K356" i="7"/>
  <c r="K352" i="7"/>
  <c r="K348" i="7"/>
  <c r="K344" i="7"/>
  <c r="K311" i="7"/>
  <c r="K307" i="7"/>
  <c r="K303" i="7"/>
  <c r="K299" i="7"/>
  <c r="K295" i="7"/>
  <c r="K291" i="7"/>
  <c r="K282" i="7"/>
  <c r="K242" i="7"/>
  <c r="K214" i="7"/>
  <c r="K82" i="7"/>
  <c r="K272" i="7"/>
  <c r="K264" i="7"/>
  <c r="K251" i="7"/>
  <c r="K235" i="7"/>
  <c r="K231" i="7"/>
  <c r="K877" i="7"/>
  <c r="K950" i="7"/>
  <c r="K903" i="7"/>
  <c r="K887" i="7"/>
  <c r="K836" i="7"/>
  <c r="K820" i="7"/>
  <c r="K799" i="7"/>
  <c r="K773" i="7"/>
  <c r="K757" i="7"/>
  <c r="K737" i="7"/>
  <c r="K601" i="7"/>
  <c r="K714" i="7"/>
  <c r="K698" i="7"/>
  <c r="K677" i="7"/>
  <c r="K661" i="7"/>
  <c r="K640" i="7"/>
  <c r="K619" i="7"/>
  <c r="K603" i="7"/>
  <c r="K585" i="7"/>
  <c r="K506" i="7"/>
  <c r="K334" i="7"/>
  <c r="K326" i="7"/>
  <c r="K318" i="7"/>
  <c r="K584" i="7"/>
  <c r="K557" i="7"/>
  <c r="K553" i="7"/>
  <c r="K549" i="7"/>
  <c r="K545" i="7"/>
  <c r="K541" i="7"/>
  <c r="K537" i="7"/>
  <c r="K533" i="7"/>
  <c r="K524" i="7"/>
  <c r="K520" i="7"/>
  <c r="K516" i="7"/>
  <c r="K512" i="7"/>
  <c r="K508" i="7"/>
  <c r="K499" i="7"/>
  <c r="K495" i="7"/>
  <c r="K491" i="7"/>
  <c r="K487" i="7"/>
  <c r="K483" i="7"/>
  <c r="K479" i="7"/>
  <c r="K475" i="7"/>
  <c r="K471" i="7"/>
  <c r="K467" i="7"/>
  <c r="K463" i="7"/>
  <c r="K454" i="7"/>
  <c r="K450" i="7"/>
  <c r="K446" i="7"/>
  <c r="K442" i="7"/>
  <c r="K438" i="7"/>
  <c r="K434" i="7"/>
  <c r="K430" i="7"/>
  <c r="K426" i="7"/>
  <c r="K417" i="7"/>
  <c r="K413" i="7"/>
  <c r="K409" i="7"/>
  <c r="K405" i="7"/>
  <c r="K401" i="7"/>
  <c r="K397" i="7"/>
  <c r="K393" i="7"/>
  <c r="K384" i="7"/>
  <c r="K380" i="7"/>
  <c r="K376" i="7"/>
  <c r="K367" i="7"/>
  <c r="K363" i="7"/>
  <c r="K359" i="7"/>
  <c r="K355" i="7"/>
  <c r="K351" i="7"/>
  <c r="K347" i="7"/>
  <c r="K343" i="7"/>
  <c r="K310" i="7"/>
  <c r="K306" i="7"/>
  <c r="K302" i="7"/>
  <c r="K298" i="7"/>
  <c r="K294" i="7"/>
  <c r="K290" i="7"/>
  <c r="K281" i="7"/>
  <c r="K224" i="7"/>
  <c r="K201" i="7"/>
  <c r="K278" i="7"/>
  <c r="K270" i="7"/>
  <c r="K262" i="7"/>
  <c r="K249" i="7"/>
  <c r="K234" i="7"/>
  <c r="K25" i="7"/>
  <c r="K29" i="7"/>
  <c r="K33" i="7"/>
  <c r="K37" i="7"/>
  <c r="K41" i="7"/>
  <c r="K53" i="7"/>
  <c r="K57" i="7"/>
  <c r="K61" i="7"/>
  <c r="K125" i="7"/>
  <c r="K203" i="7"/>
  <c r="K207" i="7"/>
  <c r="K211" i="7"/>
  <c r="K217" i="7"/>
  <c r="K222" i="7"/>
  <c r="K240" i="7"/>
  <c r="K245" i="7"/>
  <c r="K250" i="7"/>
  <c r="K263" i="7"/>
  <c r="K271" i="7"/>
  <c r="K64" i="7"/>
  <c r="K68" i="7"/>
  <c r="K72" i="7"/>
  <c r="K76" i="7"/>
  <c r="K85" i="7"/>
  <c r="K94" i="7"/>
  <c r="K98" i="7"/>
  <c r="K102" i="7"/>
  <c r="K106" i="7"/>
  <c r="K110" i="7"/>
  <c r="K114" i="7"/>
  <c r="K118" i="7"/>
  <c r="K127" i="7"/>
  <c r="K131" i="7"/>
  <c r="K135" i="7"/>
  <c r="K139" i="7"/>
  <c r="K143" i="7"/>
  <c r="K147" i="7"/>
  <c r="K151" i="7"/>
  <c r="K155" i="7"/>
  <c r="K159" i="7"/>
  <c r="K168" i="7"/>
  <c r="K172" i="7"/>
  <c r="K176" i="7"/>
  <c r="K180" i="7"/>
  <c r="K184" i="7"/>
  <c r="K188" i="7"/>
  <c r="K192" i="7"/>
  <c r="K232" i="7"/>
  <c r="K253" i="7"/>
  <c r="K274" i="7"/>
  <c r="K216" i="7"/>
  <c r="K288" i="7"/>
  <c r="K296" i="7"/>
  <c r="K304" i="7"/>
  <c r="K316" i="7"/>
  <c r="K354" i="7"/>
  <c r="K375" i="7"/>
  <c r="K396" i="7"/>
  <c r="K412" i="7"/>
  <c r="K433" i="7"/>
  <c r="K449" i="7"/>
  <c r="K470" i="7"/>
  <c r="K486" i="7"/>
  <c r="K507" i="7"/>
  <c r="K523" i="7"/>
  <c r="K544" i="7"/>
  <c r="K578" i="7"/>
  <c r="K389" i="7"/>
  <c r="K636" i="7"/>
  <c r="K710" i="7"/>
  <c r="K769" i="7"/>
  <c r="K848" i="7"/>
  <c r="I877" i="6"/>
  <c r="I875" i="6"/>
  <c r="I873" i="6"/>
  <c r="I871" i="6"/>
  <c r="I869" i="6"/>
  <c r="I867" i="6"/>
  <c r="I865" i="6"/>
  <c r="I863" i="6"/>
  <c r="I859" i="6"/>
  <c r="I857" i="6"/>
  <c r="I855" i="6"/>
  <c r="H852" i="6"/>
  <c r="H813" i="6"/>
  <c r="H527" i="6"/>
  <c r="H340" i="6"/>
  <c r="H285" i="6"/>
  <c r="K858" i="7"/>
  <c r="K862" i="7"/>
  <c r="K866" i="7"/>
  <c r="K870" i="7"/>
  <c r="K874" i="7"/>
  <c r="K878" i="7"/>
  <c r="K913" i="7"/>
  <c r="K917" i="7"/>
  <c r="K856" i="7"/>
  <c r="K860" i="7"/>
  <c r="K864" i="7"/>
  <c r="K868" i="7"/>
  <c r="K872" i="7"/>
  <c r="K876" i="7"/>
  <c r="K880" i="7"/>
  <c r="K915" i="7"/>
  <c r="K920" i="7"/>
  <c r="K919" i="7"/>
  <c r="K922" i="7"/>
  <c r="K921" i="7"/>
  <c r="K925" i="7"/>
  <c r="K923" i="7"/>
  <c r="K929" i="7"/>
  <c r="K927" i="7"/>
  <c r="K958" i="7"/>
  <c r="K926" i="7"/>
  <c r="K932" i="7"/>
  <c r="K924" i="7"/>
  <c r="K928" i="7"/>
  <c r="K962" i="7"/>
  <c r="K930" i="7"/>
  <c r="K960" i="7"/>
  <c r="K934" i="7"/>
  <c r="K966" i="7"/>
  <c r="K964" i="7"/>
  <c r="K970" i="7"/>
  <c r="K968" i="7"/>
  <c r="K973" i="7"/>
  <c r="K933" i="7"/>
  <c r="K959" i="7"/>
  <c r="K963" i="7"/>
  <c r="K967" i="7"/>
  <c r="K972" i="7"/>
  <c r="K931" i="7"/>
  <c r="K939" i="7"/>
  <c r="K961" i="7"/>
  <c r="K965" i="7"/>
  <c r="K969" i="7"/>
  <c r="K976" i="7"/>
  <c r="K974" i="7"/>
  <c r="K978" i="7"/>
  <c r="K977" i="7"/>
  <c r="K971" i="7"/>
  <c r="K975" i="7"/>
  <c r="K980" i="7"/>
  <c r="K979" i="7"/>
  <c r="K982" i="7"/>
  <c r="K981" i="7"/>
  <c r="K984" i="7"/>
  <c r="K983" i="7"/>
  <c r="K988" i="7"/>
  <c r="E526" i="6"/>
  <c r="K986" i="7"/>
  <c r="K1012" i="7"/>
  <c r="K985" i="7"/>
  <c r="K993" i="7"/>
  <c r="K987" i="7"/>
  <c r="K1014" i="7"/>
  <c r="K1013" i="7"/>
  <c r="K1017" i="7"/>
  <c r="K1015" i="7"/>
  <c r="K1019" i="7"/>
  <c r="K1018" i="7"/>
  <c r="K995" i="7"/>
  <c r="K1016" i="7"/>
  <c r="K994" i="7"/>
  <c r="K997" i="7"/>
  <c r="K996" i="7"/>
  <c r="K999" i="7"/>
  <c r="K998" i="7"/>
  <c r="K1001" i="7"/>
  <c r="K1000" i="7"/>
  <c r="K1004" i="7"/>
  <c r="K1002" i="7"/>
  <c r="K1006" i="7"/>
  <c r="K1003" i="7"/>
  <c r="K1005" i="7"/>
  <c r="K1008" i="7"/>
  <c r="K1007" i="7"/>
  <c r="K1009" i="7"/>
  <c r="K1021" i="7"/>
  <c r="K1010" i="7"/>
  <c r="K1023" i="7"/>
  <c r="K1022" i="7"/>
  <c r="K1020" i="7"/>
  <c r="I603" i="6"/>
  <c r="I605" i="6"/>
  <c r="I607" i="6"/>
  <c r="I609" i="6"/>
  <c r="I611" i="6"/>
  <c r="I613" i="6"/>
  <c r="I615" i="6"/>
  <c r="I617" i="6"/>
  <c r="I619" i="6"/>
  <c r="I621" i="6"/>
  <c r="I623" i="6"/>
  <c r="I625" i="6"/>
  <c r="I657" i="6"/>
  <c r="I659" i="6"/>
  <c r="I661" i="6"/>
  <c r="I663" i="6"/>
  <c r="I665" i="6"/>
  <c r="I667" i="6"/>
  <c r="I669" i="6"/>
  <c r="I671" i="6"/>
  <c r="I673" i="6"/>
  <c r="I675" i="6"/>
  <c r="I677" i="6"/>
  <c r="I682" i="6"/>
  <c r="I684" i="6"/>
  <c r="I686" i="6"/>
  <c r="I688" i="6"/>
  <c r="I690" i="6"/>
  <c r="I692" i="6"/>
  <c r="I694" i="6"/>
  <c r="I696" i="6"/>
  <c r="I698" i="6"/>
  <c r="I700" i="6"/>
  <c r="I704" i="6"/>
  <c r="I706" i="6"/>
  <c r="E721" i="6"/>
  <c r="I725" i="6"/>
  <c r="I727" i="6"/>
  <c r="I729" i="6"/>
  <c r="E226" i="6"/>
  <c r="H655" i="6"/>
  <c r="H722" i="6"/>
  <c r="E882" i="6"/>
  <c r="E909" i="6"/>
  <c r="E936" i="6"/>
  <c r="I251" i="6"/>
  <c r="H883" i="6"/>
  <c r="H910" i="6"/>
  <c r="L11" i="7"/>
  <c r="I939" i="6"/>
  <c r="I937" i="6" s="1"/>
  <c r="H751" i="6"/>
  <c r="I702" i="6"/>
  <c r="H680" i="6"/>
  <c r="I601" i="6"/>
  <c r="H504" i="6"/>
  <c r="I463" i="6"/>
  <c r="I465" i="6"/>
  <c r="I467" i="6"/>
  <c r="I469" i="6"/>
  <c r="I471" i="6"/>
  <c r="I473" i="6"/>
  <c r="I475" i="6"/>
  <c r="I477" i="6"/>
  <c r="I479" i="6"/>
  <c r="I481" i="6"/>
  <c r="I483" i="6"/>
  <c r="I485" i="6"/>
  <c r="I487" i="6"/>
  <c r="I489" i="6"/>
  <c r="I491" i="6"/>
  <c r="I493" i="6"/>
  <c r="I495" i="6"/>
  <c r="I497" i="6"/>
  <c r="I499" i="6"/>
  <c r="I501" i="6"/>
  <c r="H460" i="6"/>
  <c r="H423" i="6"/>
  <c r="I389" i="6"/>
  <c r="I391" i="6"/>
  <c r="I393" i="6"/>
  <c r="I395" i="6"/>
  <c r="I397" i="6"/>
  <c r="I399" i="6"/>
  <c r="I401" i="6"/>
  <c r="I403" i="6"/>
  <c r="I405" i="6"/>
  <c r="I407" i="6"/>
  <c r="I409" i="6"/>
  <c r="I411" i="6"/>
  <c r="I413" i="6"/>
  <c r="I415" i="6"/>
  <c r="I417" i="6"/>
  <c r="I419" i="6"/>
  <c r="H387" i="6"/>
  <c r="H599" i="6"/>
  <c r="I230" i="6"/>
  <c r="I292" i="6"/>
  <c r="I296" i="6"/>
  <c r="I300" i="6"/>
  <c r="I304" i="6"/>
  <c r="I306" i="6"/>
  <c r="I308" i="6"/>
  <c r="I310" i="6"/>
  <c r="I530" i="6"/>
  <c r="I532" i="6"/>
  <c r="I534" i="6"/>
  <c r="I536" i="6"/>
  <c r="I538" i="6"/>
  <c r="I540" i="6"/>
  <c r="I542" i="6"/>
  <c r="I544" i="6"/>
  <c r="I546" i="6"/>
  <c r="I548" i="6"/>
  <c r="I550" i="6"/>
  <c r="I552" i="6"/>
  <c r="I554" i="6"/>
  <c r="I556" i="6"/>
  <c r="I558" i="6"/>
  <c r="I560" i="6"/>
  <c r="I562" i="6"/>
  <c r="I564" i="6"/>
  <c r="I566" i="6"/>
  <c r="E569" i="6"/>
  <c r="E598" i="6"/>
  <c r="E627" i="6"/>
  <c r="E654" i="6"/>
  <c r="E679" i="6"/>
  <c r="I753" i="6"/>
  <c r="I755" i="6"/>
  <c r="I757" i="6"/>
  <c r="I759" i="6"/>
  <c r="I761" i="6"/>
  <c r="I763" i="6"/>
  <c r="I765" i="6"/>
  <c r="I767" i="6"/>
  <c r="I769" i="6"/>
  <c r="I771" i="6"/>
  <c r="I773" i="6"/>
  <c r="I775" i="6"/>
  <c r="I777" i="6"/>
  <c r="I779" i="6"/>
  <c r="H937" i="6"/>
  <c r="I232" i="6"/>
  <c r="I234" i="6"/>
  <c r="I236" i="6"/>
  <c r="H284" i="6"/>
  <c r="E284" i="6" s="1"/>
  <c r="I290" i="6"/>
  <c r="I294" i="6"/>
  <c r="I298" i="6"/>
  <c r="I302" i="6"/>
  <c r="E313" i="6"/>
  <c r="I229" i="6"/>
  <c r="H227" i="6"/>
  <c r="E257" i="6"/>
  <c r="I261" i="6"/>
  <c r="I263" i="6"/>
  <c r="I265" i="6"/>
  <c r="I267" i="6"/>
  <c r="I269" i="6"/>
  <c r="I271" i="6"/>
  <c r="I273" i="6"/>
  <c r="I275" i="6"/>
  <c r="I277" i="6"/>
  <c r="I279" i="6"/>
  <c r="I281" i="6"/>
  <c r="H314" i="6"/>
  <c r="I342" i="6"/>
  <c r="I344" i="6"/>
  <c r="I346" i="6"/>
  <c r="I348" i="6"/>
  <c r="I350" i="6"/>
  <c r="I352" i="6"/>
  <c r="I354" i="6"/>
  <c r="I356" i="6"/>
  <c r="I358" i="6"/>
  <c r="I360" i="6"/>
  <c r="I362" i="6"/>
  <c r="I364" i="6"/>
  <c r="I366" i="6"/>
  <c r="I368" i="6"/>
  <c r="E371" i="6"/>
  <c r="H570" i="6"/>
  <c r="I731" i="6"/>
  <c r="I733" i="6"/>
  <c r="I735" i="6"/>
  <c r="I737" i="6"/>
  <c r="I739" i="6"/>
  <c r="I741" i="6"/>
  <c r="I743" i="6"/>
  <c r="I745" i="6"/>
  <c r="I747" i="6"/>
  <c r="E750" i="6"/>
  <c r="H783" i="6"/>
  <c r="I815" i="6"/>
  <c r="I817" i="6"/>
  <c r="I819" i="6"/>
  <c r="I821" i="6"/>
  <c r="I823" i="6"/>
  <c r="I825" i="6"/>
  <c r="I827" i="6"/>
  <c r="I829" i="6"/>
  <c r="I831" i="6"/>
  <c r="I833" i="6"/>
  <c r="I835" i="6"/>
  <c r="I837" i="6"/>
  <c r="I839" i="6"/>
  <c r="I841" i="6"/>
  <c r="I843" i="6"/>
  <c r="I845" i="6"/>
  <c r="I847" i="6"/>
  <c r="I849" i="6"/>
  <c r="H258" i="6"/>
  <c r="H372" i="6"/>
  <c r="E812" i="6"/>
  <c r="I991" i="6"/>
  <c r="I913" i="6"/>
  <c r="I915" i="6"/>
  <c r="I917" i="6"/>
  <c r="I919" i="6"/>
  <c r="I921" i="6"/>
  <c r="I923" i="6"/>
  <c r="I925" i="6"/>
  <c r="I927" i="6"/>
  <c r="I933" i="6"/>
  <c r="I885" i="6"/>
  <c r="I887" i="6"/>
  <c r="I889" i="6"/>
  <c r="I891" i="6"/>
  <c r="I893" i="6"/>
  <c r="I895" i="6"/>
  <c r="I897" i="6"/>
  <c r="I899" i="6"/>
  <c r="I901" i="6"/>
  <c r="I903" i="6"/>
  <c r="I905" i="6"/>
  <c r="I907" i="6"/>
  <c r="I879" i="6"/>
  <c r="I785" i="6"/>
  <c r="I787" i="6"/>
  <c r="I789" i="6"/>
  <c r="I791" i="6"/>
  <c r="I793" i="6"/>
  <c r="I795" i="6"/>
  <c r="I797" i="6"/>
  <c r="I799" i="6"/>
  <c r="I801" i="6"/>
  <c r="I803" i="6"/>
  <c r="I805" i="6"/>
  <c r="I807" i="6"/>
  <c r="I809" i="6"/>
  <c r="I708" i="6"/>
  <c r="I710" i="6"/>
  <c r="I712" i="6"/>
  <c r="I714" i="6"/>
  <c r="I716" i="6"/>
  <c r="I718" i="6"/>
  <c r="I630" i="6"/>
  <c r="H628" i="6"/>
  <c r="I632" i="6"/>
  <c r="I634" i="6"/>
  <c r="I636" i="6"/>
  <c r="I638" i="6"/>
  <c r="I640" i="6"/>
  <c r="I642" i="6"/>
  <c r="I644" i="6"/>
  <c r="I646" i="6"/>
  <c r="I648" i="6"/>
  <c r="I650" i="6"/>
  <c r="I652" i="6"/>
  <c r="I572" i="6"/>
  <c r="I574" i="6"/>
  <c r="I576" i="6"/>
  <c r="I578" i="6"/>
  <c r="I580" i="6"/>
  <c r="I582" i="6"/>
  <c r="I584" i="6"/>
  <c r="I586" i="6"/>
  <c r="I588" i="6"/>
  <c r="I590" i="6"/>
  <c r="I592" i="6"/>
  <c r="I594" i="6"/>
  <c r="I596" i="6"/>
  <c r="I374" i="6"/>
  <c r="I376" i="6"/>
  <c r="I378" i="6"/>
  <c r="I380" i="6"/>
  <c r="I382" i="6"/>
  <c r="I384" i="6"/>
  <c r="I316" i="6"/>
  <c r="I318" i="6"/>
  <c r="I320" i="6"/>
  <c r="I322" i="6"/>
  <c r="I324" i="6"/>
  <c r="I326" i="6"/>
  <c r="I328" i="6"/>
  <c r="I330" i="6"/>
  <c r="I332" i="6"/>
  <c r="I334" i="6"/>
  <c r="I336" i="6"/>
  <c r="I287" i="6"/>
  <c r="I388" i="6"/>
  <c r="H386" i="6"/>
  <c r="E386" i="6" s="1"/>
  <c r="I231" i="6"/>
  <c r="I233" i="6"/>
  <c r="I235" i="6"/>
  <c r="I237" i="6"/>
  <c r="I238" i="6"/>
  <c r="I240" i="6"/>
  <c r="I242" i="6"/>
  <c r="I244" i="6"/>
  <c r="I246" i="6"/>
  <c r="I248" i="6"/>
  <c r="I250" i="6"/>
  <c r="I252" i="6"/>
  <c r="I254" i="6"/>
  <c r="I260" i="6"/>
  <c r="I262" i="6"/>
  <c r="I264" i="6"/>
  <c r="I266" i="6"/>
  <c r="I268" i="6"/>
  <c r="I270" i="6"/>
  <c r="I272" i="6"/>
  <c r="I274" i="6"/>
  <c r="I276" i="6"/>
  <c r="I278" i="6"/>
  <c r="I280" i="6"/>
  <c r="I282" i="6"/>
  <c r="I289" i="6"/>
  <c r="I291" i="6"/>
  <c r="I293" i="6"/>
  <c r="I295" i="6"/>
  <c r="I297" i="6"/>
  <c r="I299" i="6"/>
  <c r="I301" i="6"/>
  <c r="I303" i="6"/>
  <c r="I305" i="6"/>
  <c r="I307" i="6"/>
  <c r="I309" i="6"/>
  <c r="I311" i="6"/>
  <c r="I317" i="6"/>
  <c r="I319" i="6"/>
  <c r="I321" i="6"/>
  <c r="I323" i="6"/>
  <c r="I325" i="6"/>
  <c r="I327" i="6"/>
  <c r="I329" i="6"/>
  <c r="I331" i="6"/>
  <c r="I333" i="6"/>
  <c r="I335" i="6"/>
  <c r="I337" i="6"/>
  <c r="I343" i="6"/>
  <c r="I345" i="6"/>
  <c r="I347" i="6"/>
  <c r="I349" i="6"/>
  <c r="I351" i="6"/>
  <c r="I353" i="6"/>
  <c r="I355" i="6"/>
  <c r="I357" i="6"/>
  <c r="I359" i="6"/>
  <c r="I361" i="6"/>
  <c r="I363" i="6"/>
  <c r="I365" i="6"/>
  <c r="I367" i="6"/>
  <c r="I369" i="6"/>
  <c r="I375" i="6"/>
  <c r="I377" i="6"/>
  <c r="I379" i="6"/>
  <c r="I381" i="6"/>
  <c r="I383" i="6"/>
  <c r="I390" i="6"/>
  <c r="I392" i="6"/>
  <c r="I394" i="6"/>
  <c r="I396" i="6"/>
  <c r="I398" i="6"/>
  <c r="I400" i="6"/>
  <c r="I402" i="6"/>
  <c r="I404" i="6"/>
  <c r="I406" i="6"/>
  <c r="I408" i="6"/>
  <c r="I410" i="6"/>
  <c r="I412" i="6"/>
  <c r="I414" i="6"/>
  <c r="I416" i="6"/>
  <c r="I418" i="6"/>
  <c r="I420" i="6"/>
  <c r="I462" i="6"/>
  <c r="I464" i="6"/>
  <c r="I466" i="6"/>
  <c r="I468" i="6"/>
  <c r="I470" i="6"/>
  <c r="I472" i="6"/>
  <c r="I474" i="6"/>
  <c r="I476" i="6"/>
  <c r="I478" i="6"/>
  <c r="I480" i="6"/>
  <c r="I482" i="6"/>
  <c r="I484" i="6"/>
  <c r="I486" i="6"/>
  <c r="I488" i="6"/>
  <c r="I490" i="6"/>
  <c r="I492" i="6"/>
  <c r="I494" i="6"/>
  <c r="I496" i="6"/>
  <c r="I498" i="6"/>
  <c r="I500" i="6"/>
  <c r="I506" i="6"/>
  <c r="I508" i="6"/>
  <c r="I510" i="6"/>
  <c r="I512" i="6"/>
  <c r="I514" i="6"/>
  <c r="I516" i="6"/>
  <c r="I518" i="6"/>
  <c r="I520" i="6"/>
  <c r="I522" i="6"/>
  <c r="I524" i="6"/>
  <c r="I529" i="6"/>
  <c r="I531" i="6"/>
  <c r="I533" i="6"/>
  <c r="I535" i="6"/>
  <c r="I537" i="6"/>
  <c r="I539" i="6"/>
  <c r="I541" i="6"/>
  <c r="I543" i="6"/>
  <c r="I545" i="6"/>
  <c r="I547" i="6"/>
  <c r="I549" i="6"/>
  <c r="I551" i="6"/>
  <c r="I553" i="6"/>
  <c r="I555" i="6"/>
  <c r="I557" i="6"/>
  <c r="I559" i="6"/>
  <c r="I561" i="6"/>
  <c r="I563" i="6"/>
  <c r="I565" i="6"/>
  <c r="I567" i="6"/>
  <c r="I573" i="6"/>
  <c r="I575" i="6"/>
  <c r="I577" i="6"/>
  <c r="I579" i="6"/>
  <c r="I581" i="6"/>
  <c r="I583" i="6"/>
  <c r="I585" i="6"/>
  <c r="I587" i="6"/>
  <c r="I589" i="6"/>
  <c r="I591" i="6"/>
  <c r="I593" i="6"/>
  <c r="I595" i="6"/>
  <c r="I602" i="6"/>
  <c r="I604" i="6"/>
  <c r="I606" i="6"/>
  <c r="I608" i="6"/>
  <c r="I610" i="6"/>
  <c r="I612" i="6"/>
  <c r="I614" i="6"/>
  <c r="I616" i="6"/>
  <c r="I618" i="6"/>
  <c r="I620" i="6"/>
  <c r="I622" i="6"/>
  <c r="I624" i="6"/>
  <c r="I631" i="6"/>
  <c r="I633" i="6"/>
  <c r="I635" i="6"/>
  <c r="I637" i="6"/>
  <c r="I639" i="6"/>
  <c r="I641" i="6"/>
  <c r="I643" i="6"/>
  <c r="I645" i="6"/>
  <c r="I647" i="6"/>
  <c r="I649" i="6"/>
  <c r="I651" i="6"/>
  <c r="I658" i="6"/>
  <c r="I660" i="6"/>
  <c r="I662" i="6"/>
  <c r="I664" i="6"/>
  <c r="I666" i="6"/>
  <c r="I668" i="6"/>
  <c r="I670" i="6"/>
  <c r="I672" i="6"/>
  <c r="I674" i="6"/>
  <c r="I676" i="6"/>
  <c r="I683" i="6"/>
  <c r="I685" i="6"/>
  <c r="I687" i="6"/>
  <c r="I689" i="6"/>
  <c r="I691" i="6"/>
  <c r="I693" i="6"/>
  <c r="I695" i="6"/>
  <c r="I697" i="6"/>
  <c r="I699" i="6"/>
  <c r="I701" i="6"/>
  <c r="I703" i="6"/>
  <c r="I705" i="6"/>
  <c r="I707" i="6"/>
  <c r="I709" i="6"/>
  <c r="I711" i="6"/>
  <c r="I713" i="6"/>
  <c r="I715" i="6"/>
  <c r="I717" i="6"/>
  <c r="I719" i="6"/>
  <c r="I724" i="6"/>
  <c r="I726" i="6"/>
  <c r="I728" i="6"/>
  <c r="I730" i="6"/>
  <c r="I732" i="6"/>
  <c r="I734" i="6"/>
  <c r="I736" i="6"/>
  <c r="I738" i="6"/>
  <c r="I740" i="6"/>
  <c r="I742" i="6"/>
  <c r="I744" i="6"/>
  <c r="I746" i="6"/>
  <c r="I748" i="6"/>
  <c r="I754" i="6"/>
  <c r="I756" i="6"/>
  <c r="I758" i="6"/>
  <c r="I760" i="6"/>
  <c r="I762" i="6"/>
  <c r="I764" i="6"/>
  <c r="I766" i="6"/>
  <c r="I768" i="6"/>
  <c r="I770" i="6"/>
  <c r="I772" i="6"/>
  <c r="I774" i="6"/>
  <c r="I776" i="6"/>
  <c r="I778" i="6"/>
  <c r="I780" i="6"/>
  <c r="I786" i="6"/>
  <c r="I788" i="6"/>
  <c r="I790" i="6"/>
  <c r="I792" i="6"/>
  <c r="I794" i="6"/>
  <c r="I796" i="6"/>
  <c r="I798" i="6"/>
  <c r="I800" i="6"/>
  <c r="I802" i="6"/>
  <c r="I804" i="6"/>
  <c r="I806" i="6"/>
  <c r="I808" i="6"/>
  <c r="I810" i="6"/>
  <c r="I816" i="6"/>
  <c r="I818" i="6"/>
  <c r="I820" i="6"/>
  <c r="I822" i="6"/>
  <c r="I824" i="6"/>
  <c r="I826" i="6"/>
  <c r="I828" i="6"/>
  <c r="I830" i="6"/>
  <c r="I832" i="6"/>
  <c r="I834" i="6"/>
  <c r="I836" i="6"/>
  <c r="I838" i="6"/>
  <c r="I840" i="6"/>
  <c r="I842" i="6"/>
  <c r="I844" i="6"/>
  <c r="I846" i="6"/>
  <c r="I848" i="6"/>
  <c r="I854" i="6"/>
  <c r="I856" i="6"/>
  <c r="I858" i="6"/>
  <c r="I860" i="6"/>
  <c r="I862" i="6"/>
  <c r="I864" i="6"/>
  <c r="I866" i="6"/>
  <c r="I868" i="6"/>
  <c r="I870" i="6"/>
  <c r="I872" i="6"/>
  <c r="I874" i="6"/>
  <c r="I876" i="6"/>
  <c r="I878" i="6"/>
  <c r="I880" i="6"/>
  <c r="I886" i="6"/>
  <c r="I888" i="6"/>
  <c r="I890" i="6"/>
  <c r="I892" i="6"/>
  <c r="I894" i="6"/>
  <c r="I896" i="6"/>
  <c r="I898" i="6"/>
  <c r="I900" i="6"/>
  <c r="I902" i="6"/>
  <c r="I904" i="6"/>
  <c r="I906" i="6"/>
  <c r="I912" i="6"/>
  <c r="I914" i="6"/>
  <c r="I916" i="6"/>
  <c r="I918" i="6"/>
  <c r="I920" i="6"/>
  <c r="I922" i="6"/>
  <c r="I924" i="6"/>
  <c r="I926" i="6"/>
  <c r="I928" i="6"/>
  <c r="I930" i="6"/>
  <c r="I932" i="6"/>
  <c r="I934" i="6"/>
  <c r="I929" i="6"/>
  <c r="I931" i="6"/>
  <c r="J224" i="6"/>
  <c r="H224" i="6"/>
  <c r="J223" i="6"/>
  <c r="H223" i="6"/>
  <c r="J222" i="6"/>
  <c r="H222" i="6"/>
  <c r="J221" i="6"/>
  <c r="H221" i="6"/>
  <c r="J220" i="6"/>
  <c r="H220" i="6"/>
  <c r="J219" i="6"/>
  <c r="H219" i="6"/>
  <c r="J218" i="6"/>
  <c r="H218" i="6"/>
  <c r="J217" i="6"/>
  <c r="H217" i="6"/>
  <c r="J216" i="6"/>
  <c r="H216" i="6"/>
  <c r="J215" i="6"/>
  <c r="H215" i="6"/>
  <c r="J214" i="6"/>
  <c r="H214" i="6"/>
  <c r="J213" i="6"/>
  <c r="H213" i="6"/>
  <c r="J212" i="6"/>
  <c r="H212" i="6"/>
  <c r="J211" i="6"/>
  <c r="H211" i="6"/>
  <c r="J210" i="6"/>
  <c r="H210" i="6"/>
  <c r="J209" i="6"/>
  <c r="H209" i="6"/>
  <c r="J208" i="6"/>
  <c r="H208" i="6"/>
  <c r="J207" i="6"/>
  <c r="H207" i="6"/>
  <c r="J206" i="6"/>
  <c r="H206" i="6"/>
  <c r="J205" i="6"/>
  <c r="H205" i="6"/>
  <c r="J204" i="6"/>
  <c r="H204" i="6"/>
  <c r="J203" i="6"/>
  <c r="H203" i="6"/>
  <c r="J202" i="6"/>
  <c r="H202" i="6"/>
  <c r="J201" i="6"/>
  <c r="H201" i="6"/>
  <c r="J200" i="6"/>
  <c r="H200" i="6"/>
  <c r="J199" i="6"/>
  <c r="H199" i="6"/>
  <c r="J198" i="6"/>
  <c r="H198" i="6"/>
  <c r="I198" i="6" s="1"/>
  <c r="J197" i="6"/>
  <c r="H197" i="6"/>
  <c r="F195" i="6"/>
  <c r="E195" i="6"/>
  <c r="I883" i="6" l="1"/>
  <c r="I813" i="6"/>
  <c r="I783" i="6"/>
  <c r="I751" i="6"/>
  <c r="I570" i="6"/>
  <c r="I423" i="6"/>
  <c r="I372" i="6"/>
  <c r="I340" i="6"/>
  <c r="I314" i="6"/>
  <c r="H195" i="6"/>
  <c r="I199" i="6"/>
  <c r="I201" i="6"/>
  <c r="I203" i="6"/>
  <c r="I205" i="6"/>
  <c r="I207" i="6"/>
  <c r="I209" i="6"/>
  <c r="I211" i="6"/>
  <c r="I213" i="6"/>
  <c r="I215" i="6"/>
  <c r="I217" i="6"/>
  <c r="I219" i="6"/>
  <c r="I221" i="6"/>
  <c r="I223" i="6"/>
  <c r="I197" i="6"/>
  <c r="I200" i="6"/>
  <c r="I202" i="6"/>
  <c r="I204" i="6"/>
  <c r="I206" i="6"/>
  <c r="I208" i="6"/>
  <c r="I210" i="6"/>
  <c r="I212" i="6"/>
  <c r="I214" i="6"/>
  <c r="I216" i="6"/>
  <c r="I218" i="6"/>
  <c r="I220" i="6"/>
  <c r="I222" i="6"/>
  <c r="I224" i="6"/>
  <c r="I910" i="6"/>
  <c r="I504" i="6"/>
  <c r="I460" i="6"/>
  <c r="I227" i="6"/>
  <c r="I852" i="6"/>
  <c r="I387" i="6"/>
  <c r="I258" i="6"/>
  <c r="H194" i="6"/>
  <c r="E194" i="6" s="1"/>
  <c r="J192" i="6"/>
  <c r="H192" i="6"/>
  <c r="J191" i="6"/>
  <c r="H191" i="6"/>
  <c r="J190" i="6"/>
  <c r="H190" i="6"/>
  <c r="J189" i="6"/>
  <c r="H189" i="6"/>
  <c r="J188" i="6"/>
  <c r="H188" i="6"/>
  <c r="J187" i="6"/>
  <c r="H187" i="6"/>
  <c r="J186" i="6"/>
  <c r="H186" i="6"/>
  <c r="J185" i="6"/>
  <c r="H185" i="6"/>
  <c r="J184" i="6"/>
  <c r="H184" i="6"/>
  <c r="J183" i="6"/>
  <c r="H183" i="6"/>
  <c r="J182" i="6"/>
  <c r="H182" i="6"/>
  <c r="J181" i="6"/>
  <c r="H181" i="6"/>
  <c r="J180" i="6"/>
  <c r="H180" i="6"/>
  <c r="J179" i="6"/>
  <c r="H179" i="6"/>
  <c r="J178" i="6"/>
  <c r="H178" i="6"/>
  <c r="J177" i="6"/>
  <c r="H177" i="6"/>
  <c r="J176" i="6"/>
  <c r="H176" i="6"/>
  <c r="J175" i="6"/>
  <c r="H175" i="6"/>
  <c r="J174" i="6"/>
  <c r="H174" i="6"/>
  <c r="J173" i="6"/>
  <c r="H173" i="6"/>
  <c r="J172" i="6"/>
  <c r="H172" i="6"/>
  <c r="J171" i="6"/>
  <c r="H171" i="6"/>
  <c r="J170" i="6"/>
  <c r="H170" i="6"/>
  <c r="J169" i="6"/>
  <c r="H169" i="6"/>
  <c r="J168" i="6"/>
  <c r="H168" i="6"/>
  <c r="J167" i="6"/>
  <c r="H167" i="6"/>
  <c r="J166" i="6"/>
  <c r="H166" i="6"/>
  <c r="F164" i="6"/>
  <c r="E164" i="6"/>
  <c r="H164" i="6" l="1"/>
  <c r="I166" i="6"/>
  <c r="I168" i="6"/>
  <c r="I170" i="6"/>
  <c r="I172" i="6"/>
  <c r="I174" i="6"/>
  <c r="I176" i="6"/>
  <c r="I178" i="6"/>
  <c r="I180" i="6"/>
  <c r="I182" i="6"/>
  <c r="I184" i="6"/>
  <c r="I186" i="6"/>
  <c r="I188" i="6"/>
  <c r="I190" i="6"/>
  <c r="I192" i="6"/>
  <c r="I167" i="6"/>
  <c r="I169" i="6"/>
  <c r="I171" i="6"/>
  <c r="I173" i="6"/>
  <c r="I175" i="6"/>
  <c r="I177" i="6"/>
  <c r="I179" i="6"/>
  <c r="I181" i="6"/>
  <c r="I183" i="6"/>
  <c r="I185" i="6"/>
  <c r="I187" i="6"/>
  <c r="I189" i="6"/>
  <c r="I191" i="6"/>
  <c r="H163" i="6"/>
  <c r="E163" i="6" s="1"/>
  <c r="J161" i="6"/>
  <c r="H161" i="6"/>
  <c r="J160" i="6"/>
  <c r="H160" i="6"/>
  <c r="J159" i="6"/>
  <c r="H159" i="6"/>
  <c r="J158" i="6"/>
  <c r="H158" i="6"/>
  <c r="J157" i="6"/>
  <c r="H157" i="6"/>
  <c r="J156" i="6"/>
  <c r="H156" i="6"/>
  <c r="J155" i="6"/>
  <c r="H155" i="6"/>
  <c r="J154" i="6"/>
  <c r="H154" i="6"/>
  <c r="J153" i="6"/>
  <c r="H153" i="6"/>
  <c r="J152" i="6"/>
  <c r="H152" i="6"/>
  <c r="J151" i="6"/>
  <c r="H151" i="6"/>
  <c r="J150" i="6"/>
  <c r="H150" i="6"/>
  <c r="J149" i="6"/>
  <c r="H149" i="6"/>
  <c r="J148" i="6"/>
  <c r="H148" i="6"/>
  <c r="J147" i="6"/>
  <c r="H147" i="6"/>
  <c r="J146" i="6"/>
  <c r="H146" i="6"/>
  <c r="J145" i="6"/>
  <c r="H145" i="6"/>
  <c r="J144" i="6"/>
  <c r="H144" i="6"/>
  <c r="J143" i="6"/>
  <c r="H143" i="6"/>
  <c r="J142" i="6"/>
  <c r="H142" i="6"/>
  <c r="J141" i="6"/>
  <c r="H141" i="6"/>
  <c r="J140" i="6"/>
  <c r="H140" i="6"/>
  <c r="J139" i="6"/>
  <c r="H139" i="6"/>
  <c r="J138" i="6"/>
  <c r="H138" i="6"/>
  <c r="J137" i="6"/>
  <c r="H137" i="6"/>
  <c r="J136" i="6"/>
  <c r="H136" i="6"/>
  <c r="J135" i="6"/>
  <c r="H135" i="6"/>
  <c r="J134" i="6"/>
  <c r="H134" i="6"/>
  <c r="J133" i="6"/>
  <c r="H133" i="6"/>
  <c r="J132" i="6"/>
  <c r="H132" i="6"/>
  <c r="J131" i="6"/>
  <c r="H131" i="6"/>
  <c r="J130" i="6"/>
  <c r="H130" i="6"/>
  <c r="J129" i="6"/>
  <c r="H129" i="6"/>
  <c r="J128" i="6"/>
  <c r="J127" i="6"/>
  <c r="J126" i="6"/>
  <c r="F123" i="6"/>
  <c r="H122" i="6" s="1"/>
  <c r="E123" i="6"/>
  <c r="J98" i="6"/>
  <c r="J96" i="6"/>
  <c r="J95" i="6"/>
  <c r="J94" i="6"/>
  <c r="J93" i="6"/>
  <c r="F91" i="6"/>
  <c r="H90" i="6" s="1"/>
  <c r="E91" i="6"/>
  <c r="J88" i="6"/>
  <c r="H88" i="6"/>
  <c r="J87" i="6"/>
  <c r="H87" i="6"/>
  <c r="J86" i="6"/>
  <c r="H86" i="6"/>
  <c r="J85" i="6"/>
  <c r="H85" i="6"/>
  <c r="J84" i="6"/>
  <c r="H84" i="6"/>
  <c r="J83" i="6"/>
  <c r="H83" i="6"/>
  <c r="J82" i="6"/>
  <c r="H82" i="6"/>
  <c r="F80" i="6"/>
  <c r="E80" i="6"/>
  <c r="J77" i="6"/>
  <c r="H77" i="6"/>
  <c r="J76" i="6"/>
  <c r="H76" i="6"/>
  <c r="J75" i="6"/>
  <c r="H75" i="6"/>
  <c r="J74" i="6"/>
  <c r="H74" i="6"/>
  <c r="J73" i="6"/>
  <c r="H73" i="6"/>
  <c r="J72" i="6"/>
  <c r="H72" i="6"/>
  <c r="J71" i="6"/>
  <c r="H71" i="6"/>
  <c r="J70" i="6"/>
  <c r="H70" i="6"/>
  <c r="J69" i="6"/>
  <c r="H69" i="6"/>
  <c r="J68" i="6"/>
  <c r="H68" i="6"/>
  <c r="J67" i="6"/>
  <c r="H67" i="6"/>
  <c r="J66" i="6"/>
  <c r="H66" i="6"/>
  <c r="J65" i="6"/>
  <c r="H65" i="6"/>
  <c r="J64" i="6"/>
  <c r="H64" i="6"/>
  <c r="J63" i="6"/>
  <c r="H63" i="6"/>
  <c r="J62" i="6"/>
  <c r="H62" i="6"/>
  <c r="J61" i="6"/>
  <c r="H61" i="6"/>
  <c r="J60" i="6"/>
  <c r="H60" i="6"/>
  <c r="J59" i="6"/>
  <c r="H59" i="6"/>
  <c r="J58" i="6"/>
  <c r="H58" i="6"/>
  <c r="J57" i="6"/>
  <c r="H57" i="6"/>
  <c r="J56" i="6"/>
  <c r="H56" i="6"/>
  <c r="J55" i="6"/>
  <c r="H55" i="6"/>
  <c r="J54" i="6"/>
  <c r="H54" i="6"/>
  <c r="J53" i="6"/>
  <c r="H53" i="6"/>
  <c r="H52" i="6"/>
  <c r="F50" i="6"/>
  <c r="H49" i="6" s="1"/>
  <c r="E50" i="6"/>
  <c r="J47" i="6"/>
  <c r="H47" i="6"/>
  <c r="H46" i="6"/>
  <c r="N45" i="6"/>
  <c r="E122" i="6" l="1"/>
  <c r="H80" i="6"/>
  <c r="I54" i="6"/>
  <c r="I56" i="6"/>
  <c r="I58" i="6"/>
  <c r="I60" i="6"/>
  <c r="I52" i="6"/>
  <c r="H91" i="6"/>
  <c r="H50" i="6"/>
  <c r="I46" i="6"/>
  <c r="H123" i="6"/>
  <c r="I93" i="6"/>
  <c r="I97" i="6"/>
  <c r="E49" i="6"/>
  <c r="E90" i="6"/>
  <c r="I45" i="6"/>
  <c r="I47" i="6"/>
  <c r="I164" i="6"/>
  <c r="I125" i="6"/>
  <c r="I127" i="6"/>
  <c r="I129" i="6"/>
  <c r="I131" i="6"/>
  <c r="I133" i="6"/>
  <c r="I135" i="6"/>
  <c r="I137" i="6"/>
  <c r="I139" i="6"/>
  <c r="I141" i="6"/>
  <c r="I143" i="6"/>
  <c r="I145" i="6"/>
  <c r="I147" i="6"/>
  <c r="I149" i="6"/>
  <c r="I151" i="6"/>
  <c r="I153" i="6"/>
  <c r="I155" i="6"/>
  <c r="I157" i="6"/>
  <c r="I159" i="6"/>
  <c r="I161" i="6"/>
  <c r="I83" i="6"/>
  <c r="I85" i="6"/>
  <c r="I87" i="6"/>
  <c r="I62" i="6"/>
  <c r="I64" i="6"/>
  <c r="I66" i="6"/>
  <c r="I68" i="6"/>
  <c r="I70" i="6"/>
  <c r="I72" i="6"/>
  <c r="I74" i="6"/>
  <c r="I76" i="6"/>
  <c r="I81" i="6"/>
  <c r="H79" i="6"/>
  <c r="E79" i="6" s="1"/>
  <c r="I53" i="6"/>
  <c r="I55" i="6"/>
  <c r="I57" i="6"/>
  <c r="I59" i="6"/>
  <c r="I61" i="6"/>
  <c r="I63" i="6"/>
  <c r="I65" i="6"/>
  <c r="I67" i="6"/>
  <c r="I69" i="6"/>
  <c r="I71" i="6"/>
  <c r="I73" i="6"/>
  <c r="I75" i="6"/>
  <c r="I77" i="6"/>
  <c r="I82" i="6"/>
  <c r="I84" i="6"/>
  <c r="I86" i="6"/>
  <c r="I88" i="6"/>
  <c r="I94" i="6"/>
  <c r="I96" i="6"/>
  <c r="I98" i="6"/>
  <c r="I126" i="6"/>
  <c r="I128" i="6"/>
  <c r="I130" i="6"/>
  <c r="I132" i="6"/>
  <c r="I134" i="6"/>
  <c r="I136" i="6"/>
  <c r="I138" i="6"/>
  <c r="I140" i="6"/>
  <c r="I142" i="6"/>
  <c r="I144" i="6"/>
  <c r="I146" i="6"/>
  <c r="I148" i="6"/>
  <c r="I150" i="6"/>
  <c r="I152" i="6"/>
  <c r="I154" i="6"/>
  <c r="I156" i="6"/>
  <c r="I158" i="6"/>
  <c r="I160" i="6"/>
  <c r="H44" i="6"/>
  <c r="F44" i="6"/>
  <c r="E44" i="6"/>
  <c r="M43" i="6"/>
  <c r="H43" i="6"/>
  <c r="F43" i="6"/>
  <c r="I44" i="6" l="1"/>
  <c r="I43" i="6"/>
  <c r="N43" i="6"/>
  <c r="I123" i="6"/>
  <c r="I91" i="6"/>
  <c r="I50" i="6"/>
  <c r="E43" i="6"/>
  <c r="I80" i="6"/>
  <c r="G42" i="6"/>
  <c r="J41" i="6"/>
  <c r="H41" i="6"/>
  <c r="J40" i="6"/>
  <c r="H40" i="6"/>
  <c r="J39" i="6"/>
  <c r="H39" i="6"/>
  <c r="J38" i="6"/>
  <c r="H38" i="6"/>
  <c r="J37" i="6"/>
  <c r="H37" i="6"/>
  <c r="H36" i="6"/>
  <c r="J35" i="6"/>
  <c r="H35" i="6"/>
  <c r="J34" i="6"/>
  <c r="H34" i="6"/>
  <c r="J33" i="6"/>
  <c r="H33" i="6"/>
  <c r="J32" i="6"/>
  <c r="H32" i="6"/>
  <c r="J31" i="6"/>
  <c r="H31" i="6"/>
  <c r="J30" i="6"/>
  <c r="H30" i="6"/>
  <c r="J29" i="6"/>
  <c r="H29" i="6"/>
  <c r="J28" i="6"/>
  <c r="H28" i="6"/>
  <c r="I28" i="6" l="1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J27" i="6"/>
  <c r="H27" i="6" l="1"/>
  <c r="I27" i="6" s="1"/>
  <c r="J26" i="6"/>
  <c r="H26" i="6"/>
  <c r="J25" i="6"/>
  <c r="H25" i="6"/>
  <c r="H24" i="6"/>
  <c r="N23" i="6"/>
  <c r="F22" i="6"/>
  <c r="E22" i="6"/>
  <c r="M21" i="6"/>
  <c r="F21" i="6"/>
  <c r="M19" i="6"/>
  <c r="N21" i="6" l="1"/>
  <c r="H22" i="6"/>
  <c r="H19" i="6" s="1"/>
  <c r="F19" i="6" s="1"/>
  <c r="E21" i="6"/>
  <c r="E18" i="6" s="1"/>
  <c r="H21" i="6"/>
  <c r="H18" i="6" s="1"/>
  <c r="F18" i="6" s="1"/>
  <c r="I24" i="6"/>
  <c r="I25" i="6"/>
  <c r="I26" i="6"/>
  <c r="I21" i="6"/>
  <c r="E19" i="6"/>
  <c r="D19" i="6"/>
  <c r="L18" i="6"/>
  <c r="D18" i="6" l="1"/>
  <c r="J19" i="6"/>
  <c r="I22" i="6"/>
  <c r="F17" i="6"/>
  <c r="L10" i="6"/>
  <c r="J1025" i="5"/>
  <c r="H1025" i="5"/>
  <c r="J1024" i="5"/>
  <c r="H1024" i="5"/>
  <c r="I1024" i="5" s="1"/>
  <c r="J1023" i="5"/>
  <c r="H1023" i="5"/>
  <c r="J1022" i="5"/>
  <c r="H1022" i="5"/>
  <c r="I1022" i="5" s="1"/>
  <c r="J1021" i="5"/>
  <c r="H1021" i="5"/>
  <c r="J1020" i="5"/>
  <c r="H1020" i="5"/>
  <c r="I1020" i="5" s="1"/>
  <c r="J1019" i="5"/>
  <c r="H1019" i="5"/>
  <c r="J1018" i="5"/>
  <c r="H1018" i="5"/>
  <c r="I1018" i="5" s="1"/>
  <c r="J1017" i="5"/>
  <c r="H1017" i="5"/>
  <c r="J1016" i="5"/>
  <c r="H1016" i="5"/>
  <c r="J1015" i="5"/>
  <c r="H1015" i="5"/>
  <c r="J1014" i="5"/>
  <c r="H1014" i="5"/>
  <c r="J1013" i="5"/>
  <c r="H1013" i="5"/>
  <c r="I1013" i="5" s="1"/>
  <c r="J1012" i="5"/>
  <c r="H1012" i="5"/>
  <c r="J1011" i="5"/>
  <c r="H1011" i="5"/>
  <c r="I1011" i="5" s="1"/>
  <c r="J1010" i="5"/>
  <c r="H1010" i="5"/>
  <c r="J1009" i="5"/>
  <c r="H1009" i="5"/>
  <c r="I1009" i="5" s="1"/>
  <c r="J1008" i="5"/>
  <c r="H1008" i="5"/>
  <c r="J1007" i="5"/>
  <c r="H1007" i="5"/>
  <c r="I1007" i="5" s="1"/>
  <c r="J1006" i="5"/>
  <c r="H1006" i="5"/>
  <c r="J1005" i="5"/>
  <c r="H1005" i="5"/>
  <c r="I1005" i="5" s="1"/>
  <c r="J1004" i="5"/>
  <c r="H1004" i="5"/>
  <c r="J1003" i="5"/>
  <c r="H1003" i="5"/>
  <c r="I1003" i="5" s="1"/>
  <c r="J1002" i="5"/>
  <c r="H1002" i="5"/>
  <c r="J1001" i="5"/>
  <c r="H1001" i="5"/>
  <c r="I1001" i="5" s="1"/>
  <c r="J1000" i="5"/>
  <c r="H1000" i="5"/>
  <c r="J999" i="5"/>
  <c r="H999" i="5"/>
  <c r="I999" i="5" s="1"/>
  <c r="J998" i="5"/>
  <c r="H998" i="5"/>
  <c r="J997" i="5"/>
  <c r="H997" i="5"/>
  <c r="I997" i="5" s="1"/>
  <c r="J996" i="5"/>
  <c r="H996" i="5"/>
  <c r="J995" i="5"/>
  <c r="H995" i="5"/>
  <c r="I995" i="5" s="1"/>
  <c r="J994" i="5"/>
  <c r="H994" i="5"/>
  <c r="J993" i="5"/>
  <c r="H993" i="5"/>
  <c r="I993" i="5" s="1"/>
  <c r="F991" i="5"/>
  <c r="H990" i="5" s="1"/>
  <c r="E991" i="5"/>
  <c r="J988" i="5"/>
  <c r="H988" i="5"/>
  <c r="I988" i="5" s="1"/>
  <c r="J987" i="5"/>
  <c r="H987" i="5"/>
  <c r="J986" i="5"/>
  <c r="H986" i="5"/>
  <c r="I986" i="5" s="1"/>
  <c r="J985" i="5"/>
  <c r="H985" i="5"/>
  <c r="J984" i="5"/>
  <c r="H984" i="5"/>
  <c r="I984" i="5" s="1"/>
  <c r="J983" i="5"/>
  <c r="H983" i="5"/>
  <c r="J982" i="5"/>
  <c r="H982" i="5"/>
  <c r="J981" i="5"/>
  <c r="H981" i="5"/>
  <c r="J980" i="5"/>
  <c r="H980" i="5"/>
  <c r="I980" i="5" s="1"/>
  <c r="J979" i="5"/>
  <c r="H979" i="5"/>
  <c r="J978" i="5"/>
  <c r="H978" i="5"/>
  <c r="I978" i="5" s="1"/>
  <c r="J977" i="5"/>
  <c r="H977" i="5"/>
  <c r="J976" i="5"/>
  <c r="H976" i="5"/>
  <c r="I976" i="5" s="1"/>
  <c r="K74" i="6" l="1"/>
  <c r="K443" i="6"/>
  <c r="I1021" i="5"/>
  <c r="K390" i="6"/>
  <c r="K239" i="6"/>
  <c r="K176" i="6"/>
  <c r="K100" i="6"/>
  <c r="K311" i="6"/>
  <c r="K32" i="6"/>
  <c r="K462" i="6"/>
  <c r="K204" i="6"/>
  <c r="K695" i="6"/>
  <c r="K135" i="6"/>
  <c r="K519" i="6"/>
  <c r="K363" i="6"/>
  <c r="K765" i="6"/>
  <c r="K671" i="6"/>
  <c r="K240" i="6"/>
  <c r="K57" i="6"/>
  <c r="K541" i="6"/>
  <c r="K546" i="6"/>
  <c r="K797" i="6"/>
  <c r="K868" i="6"/>
  <c r="K879" i="6"/>
  <c r="K355" i="6"/>
  <c r="K619" i="6"/>
  <c r="K743" i="6"/>
  <c r="K1024" i="6"/>
  <c r="L11" i="6"/>
  <c r="K517" i="6"/>
  <c r="K617" i="6"/>
  <c r="K820" i="6"/>
  <c r="K494" i="6"/>
  <c r="K350" i="6"/>
  <c r="K277" i="6"/>
  <c r="K222" i="6"/>
  <c r="K99" i="6"/>
  <c r="K60" i="6"/>
  <c r="K577" i="6"/>
  <c r="K479" i="6"/>
  <c r="K584" i="6"/>
  <c r="K730" i="6"/>
  <c r="K706" i="6"/>
  <c r="K833" i="6"/>
  <c r="K972" i="6"/>
  <c r="K441" i="6"/>
  <c r="K701" i="6"/>
  <c r="K977" i="6"/>
  <c r="K677" i="6"/>
  <c r="K1023" i="6"/>
  <c r="K426" i="6"/>
  <c r="K274" i="6"/>
  <c r="K302" i="6"/>
  <c r="K167" i="6"/>
  <c r="K136" i="6"/>
  <c r="K407" i="6"/>
  <c r="K510" i="6"/>
  <c r="K658" i="6"/>
  <c r="K635" i="6"/>
  <c r="K780" i="6"/>
  <c r="K939" i="6"/>
  <c r="K1013" i="6"/>
  <c r="K544" i="6"/>
  <c r="K803" i="6"/>
  <c r="K359" i="6"/>
  <c r="K442" i="6"/>
  <c r="K366" i="6"/>
  <c r="K295" i="6"/>
  <c r="K361" i="6"/>
  <c r="K323" i="6"/>
  <c r="K213" i="6"/>
  <c r="K183" i="6"/>
  <c r="K115" i="6"/>
  <c r="K152" i="6"/>
  <c r="K76" i="6"/>
  <c r="K24" i="6"/>
  <c r="K557" i="6"/>
  <c r="K391" i="6"/>
  <c r="K463" i="6"/>
  <c r="K610" i="6"/>
  <c r="K562" i="6"/>
  <c r="K638" i="6"/>
  <c r="K711" i="6"/>
  <c r="K785" i="6"/>
  <c r="K690" i="6"/>
  <c r="K764" i="6"/>
  <c r="K817" i="6"/>
  <c r="K900" i="6"/>
  <c r="K919" i="6"/>
  <c r="K948" i="6"/>
  <c r="K405" i="6"/>
  <c r="K508" i="6"/>
  <c r="K652" i="6"/>
  <c r="K754" i="6"/>
  <c r="K893" i="6"/>
  <c r="K440" i="6"/>
  <c r="K321" i="6"/>
  <c r="K364" i="6"/>
  <c r="K211" i="6"/>
  <c r="K478" i="6"/>
  <c r="K406" i="6"/>
  <c r="K330" i="6"/>
  <c r="K255" i="6"/>
  <c r="K261" i="6"/>
  <c r="K237" i="6"/>
  <c r="K192" i="6"/>
  <c r="K151" i="6"/>
  <c r="K75" i="6"/>
  <c r="K116" i="6"/>
  <c r="K40" i="6"/>
  <c r="K498" i="6"/>
  <c r="K593" i="6"/>
  <c r="K427" i="6"/>
  <c r="K495" i="6"/>
  <c r="K530" i="6"/>
  <c r="K603" i="6"/>
  <c r="K674" i="6"/>
  <c r="K746" i="6"/>
  <c r="K651" i="6"/>
  <c r="K727" i="6"/>
  <c r="K800" i="6"/>
  <c r="K849" i="6"/>
  <c r="K842" i="6"/>
  <c r="K988" i="6"/>
  <c r="K575" i="6"/>
  <c r="K477" i="6"/>
  <c r="K582" i="6"/>
  <c r="K771" i="6"/>
  <c r="K874" i="6"/>
  <c r="K966" i="6"/>
  <c r="K293" i="6"/>
  <c r="K113" i="6"/>
  <c r="K535" i="6"/>
  <c r="K470" i="6"/>
  <c r="K434" i="6"/>
  <c r="K398" i="6"/>
  <c r="K358" i="6"/>
  <c r="K322" i="6"/>
  <c r="K282" i="6"/>
  <c r="K247" i="6"/>
  <c r="K343" i="6"/>
  <c r="K248" i="6"/>
  <c r="K310" i="6"/>
  <c r="K224" i="6"/>
  <c r="K205" i="6"/>
  <c r="K184" i="6"/>
  <c r="K175" i="6"/>
  <c r="K143" i="6"/>
  <c r="K107" i="6"/>
  <c r="K67" i="6"/>
  <c r="K144" i="6"/>
  <c r="K108" i="6"/>
  <c r="K68" i="6"/>
  <c r="K36" i="6"/>
  <c r="K549" i="6"/>
  <c r="K585" i="6"/>
  <c r="K379" i="6"/>
  <c r="K415" i="6"/>
  <c r="K451" i="6"/>
  <c r="K487" i="6"/>
  <c r="K602" i="6"/>
  <c r="K518" i="6"/>
  <c r="K554" i="6"/>
  <c r="K592" i="6"/>
  <c r="K630" i="6"/>
  <c r="K666" i="6"/>
  <c r="K703" i="6"/>
  <c r="K738" i="6"/>
  <c r="K773" i="6"/>
  <c r="K643" i="6"/>
  <c r="K682" i="6"/>
  <c r="K714" i="6"/>
  <c r="K756" i="6"/>
  <c r="K792" i="6"/>
  <c r="K805" i="6"/>
  <c r="K841" i="6"/>
  <c r="K880" i="6"/>
  <c r="K826" i="6"/>
  <c r="K899" i="6"/>
  <c r="K980" i="6"/>
  <c r="K940" i="6"/>
  <c r="K555" i="6"/>
  <c r="K389" i="6"/>
  <c r="K457" i="6"/>
  <c r="K608" i="6"/>
  <c r="K560" i="6"/>
  <c r="K636" i="6"/>
  <c r="K736" i="6"/>
  <c r="K712" i="6"/>
  <c r="K839" i="6"/>
  <c r="K857" i="6"/>
  <c r="K1002" i="6"/>
  <c r="K476" i="6"/>
  <c r="K328" i="6"/>
  <c r="K254" i="6"/>
  <c r="K190" i="6"/>
  <c r="K73" i="6"/>
  <c r="K181" i="6"/>
  <c r="K150" i="6"/>
  <c r="K486" i="6"/>
  <c r="K450" i="6"/>
  <c r="K414" i="6"/>
  <c r="K378" i="6"/>
  <c r="K342" i="6"/>
  <c r="K303" i="6"/>
  <c r="K266" i="6"/>
  <c r="K230" i="6"/>
  <c r="K269" i="6"/>
  <c r="K331" i="6"/>
  <c r="K294" i="6"/>
  <c r="K221" i="6"/>
  <c r="K214" i="6"/>
  <c r="K191" i="6"/>
  <c r="K159" i="6"/>
  <c r="K127" i="6"/>
  <c r="K87" i="6"/>
  <c r="K160" i="6"/>
  <c r="K128" i="6"/>
  <c r="K88" i="6"/>
  <c r="K52" i="6"/>
  <c r="K31" i="6"/>
  <c r="K533" i="6"/>
  <c r="K565" i="6"/>
  <c r="K347" i="6"/>
  <c r="K399" i="6"/>
  <c r="K435" i="6"/>
  <c r="K471" i="6"/>
  <c r="K511" i="6"/>
  <c r="K499" i="6"/>
  <c r="K538" i="6"/>
  <c r="K576" i="6"/>
  <c r="K611" i="6"/>
  <c r="K646" i="6"/>
  <c r="K687" i="6"/>
  <c r="K719" i="6"/>
  <c r="K757" i="6"/>
  <c r="K622" i="6"/>
  <c r="K663" i="6"/>
  <c r="K698" i="6"/>
  <c r="K735" i="6"/>
  <c r="K772" i="6"/>
  <c r="K789" i="6"/>
  <c r="K825" i="6"/>
  <c r="K860" i="6"/>
  <c r="K920" i="6"/>
  <c r="K863" i="6"/>
  <c r="K959" i="6"/>
  <c r="K1008" i="6"/>
  <c r="K997" i="6"/>
  <c r="K591" i="6"/>
  <c r="K425" i="6"/>
  <c r="K493" i="6"/>
  <c r="K524" i="6"/>
  <c r="K601" i="6"/>
  <c r="K672" i="6"/>
  <c r="K641" i="6"/>
  <c r="K790" i="6"/>
  <c r="K914" i="6"/>
  <c r="K929" i="6"/>
  <c r="K953" i="6"/>
  <c r="K404" i="6"/>
  <c r="K253" i="6"/>
  <c r="K235" i="6"/>
  <c r="K149" i="6"/>
  <c r="K547" i="6"/>
  <c r="K25" i="6"/>
  <c r="K33" i="6"/>
  <c r="K41" i="6"/>
  <c r="K62" i="6"/>
  <c r="K82" i="6"/>
  <c r="K102" i="6"/>
  <c r="K118" i="6"/>
  <c r="K138" i="6"/>
  <c r="K154" i="6"/>
  <c r="K59" i="6"/>
  <c r="K77" i="6"/>
  <c r="K101" i="6"/>
  <c r="K117" i="6"/>
  <c r="K137" i="6"/>
  <c r="K153" i="6"/>
  <c r="K169" i="6"/>
  <c r="K185" i="6"/>
  <c r="K178" i="6"/>
  <c r="K198" i="6"/>
  <c r="K199" i="6"/>
  <c r="K215" i="6"/>
  <c r="K206" i="6"/>
  <c r="K288" i="6"/>
  <c r="K304" i="6"/>
  <c r="K325" i="6"/>
  <c r="K242" i="6"/>
  <c r="K263" i="6"/>
  <c r="K279" i="6"/>
  <c r="K375" i="6"/>
  <c r="K241" i="6"/>
  <c r="K260" i="6"/>
  <c r="K276" i="6"/>
  <c r="K297" i="6"/>
  <c r="K316" i="6"/>
  <c r="K332" i="6"/>
  <c r="K352" i="6"/>
  <c r="K368" i="6"/>
  <c r="K392" i="6"/>
  <c r="K408" i="6"/>
  <c r="K428" i="6"/>
  <c r="K444" i="6"/>
  <c r="K464" i="6"/>
  <c r="K480" i="6"/>
  <c r="K496" i="6"/>
  <c r="K1019" i="6"/>
  <c r="K1003" i="6"/>
  <c r="K951" i="6"/>
  <c r="K943" i="6"/>
  <c r="K961" i="6"/>
  <c r="K1014" i="6"/>
  <c r="K998" i="6"/>
  <c r="K983" i="6"/>
  <c r="K975" i="6"/>
  <c r="K964" i="6"/>
  <c r="K925" i="6"/>
  <c r="K905" i="6"/>
  <c r="K889" i="6"/>
  <c r="K869" i="6"/>
  <c r="K848" i="6"/>
  <c r="K832" i="6"/>
  <c r="K816" i="6"/>
  <c r="K926" i="6"/>
  <c r="K906" i="6"/>
  <c r="K890" i="6"/>
  <c r="K870" i="6"/>
  <c r="K854" i="6"/>
  <c r="K835" i="6"/>
  <c r="K819" i="6"/>
  <c r="K799" i="6"/>
  <c r="K802" i="6"/>
  <c r="K786" i="6"/>
  <c r="K766" i="6"/>
  <c r="K745" i="6"/>
  <c r="K729" i="6"/>
  <c r="K708" i="6"/>
  <c r="K692" i="6"/>
  <c r="K673" i="6"/>
  <c r="K657" i="6"/>
  <c r="K637" i="6"/>
  <c r="K787" i="6"/>
  <c r="K767" i="6"/>
  <c r="K748" i="6"/>
  <c r="K732" i="6"/>
  <c r="K713" i="6"/>
  <c r="K697" i="6"/>
  <c r="K28" i="6"/>
  <c r="K37" i="6"/>
  <c r="K54" i="6"/>
  <c r="K70" i="6"/>
  <c r="K94" i="6"/>
  <c r="K110" i="6"/>
  <c r="K130" i="6"/>
  <c r="K146" i="6"/>
  <c r="K47" i="6"/>
  <c r="K69" i="6"/>
  <c r="K93" i="6"/>
  <c r="K109" i="6"/>
  <c r="K129" i="6"/>
  <c r="K145" i="6"/>
  <c r="K161" i="6"/>
  <c r="K177" i="6"/>
  <c r="K166" i="6"/>
  <c r="K186" i="6"/>
  <c r="K216" i="6"/>
  <c r="K207" i="6"/>
  <c r="K223" i="6"/>
  <c r="K231" i="6"/>
  <c r="K296" i="6"/>
  <c r="K317" i="6"/>
  <c r="K333" i="6"/>
  <c r="K250" i="6"/>
  <c r="K271" i="6"/>
  <c r="K349" i="6"/>
  <c r="K232" i="6"/>
  <c r="K249" i="6"/>
  <c r="K268" i="6"/>
  <c r="K289" i="6"/>
  <c r="K305" i="6"/>
  <c r="K324" i="6"/>
  <c r="K344" i="6"/>
  <c r="K360" i="6"/>
  <c r="K380" i="6"/>
  <c r="K400" i="6"/>
  <c r="K416" i="6"/>
  <c r="K436" i="6"/>
  <c r="K452" i="6"/>
  <c r="K472" i="6"/>
  <c r="K488" i="6"/>
  <c r="K539" i="6"/>
  <c r="K1011" i="6"/>
  <c r="K995" i="6"/>
  <c r="K947" i="6"/>
  <c r="K968" i="6"/>
  <c r="K1022" i="6"/>
  <c r="K1006" i="6"/>
  <c r="K987" i="6"/>
  <c r="K979" i="6"/>
  <c r="K971" i="6"/>
  <c r="K933" i="6"/>
  <c r="K917" i="6"/>
  <c r="K897" i="6"/>
  <c r="K877" i="6"/>
  <c r="K861" i="6"/>
  <c r="K840" i="6"/>
  <c r="K824" i="6"/>
  <c r="K934" i="6"/>
  <c r="K918" i="6"/>
  <c r="K898" i="6"/>
  <c r="K878" i="6"/>
  <c r="K862" i="6"/>
  <c r="K843" i="6"/>
  <c r="K827" i="6"/>
  <c r="K807" i="6"/>
  <c r="K791" i="6"/>
  <c r="K794" i="6"/>
  <c r="K774" i="6"/>
  <c r="K758" i="6"/>
  <c r="K737" i="6"/>
  <c r="K716" i="6"/>
  <c r="K700" i="6"/>
  <c r="K684" i="6"/>
  <c r="K665" i="6"/>
  <c r="K645" i="6"/>
  <c r="K624" i="6"/>
  <c r="K775" i="6"/>
  <c r="K759" i="6"/>
  <c r="K740" i="6"/>
  <c r="K724" i="6"/>
  <c r="K705" i="6"/>
  <c r="K689" i="6"/>
  <c r="K27" i="6"/>
  <c r="K61" i="6"/>
  <c r="K86" i="6"/>
  <c r="K126" i="6"/>
  <c r="K158" i="6"/>
  <c r="K85" i="6"/>
  <c r="K125" i="6"/>
  <c r="K157" i="6"/>
  <c r="K189" i="6"/>
  <c r="K208" i="6"/>
  <c r="K219" i="6"/>
  <c r="K292" i="6"/>
  <c r="K329" i="6"/>
  <c r="K267" i="6"/>
  <c r="K229" i="6"/>
  <c r="K264" i="6"/>
  <c r="K301" i="6"/>
  <c r="K336" i="6"/>
  <c r="K376" i="6"/>
  <c r="K412" i="6"/>
  <c r="K448" i="6"/>
  <c r="K484" i="6"/>
  <c r="K1015" i="6"/>
  <c r="K949" i="6"/>
  <c r="K1025" i="6"/>
  <c r="K994" i="6"/>
  <c r="K973" i="6"/>
  <c r="K921" i="6"/>
  <c r="K885" i="6"/>
  <c r="K844" i="6"/>
  <c r="K808" i="6"/>
  <c r="K902" i="6"/>
  <c r="K866" i="6"/>
  <c r="K831" i="6"/>
  <c r="K795" i="6"/>
  <c r="K778" i="6"/>
  <c r="K741" i="6"/>
  <c r="K704" i="6"/>
  <c r="K669" i="6"/>
  <c r="K633" i="6"/>
  <c r="K763" i="6"/>
  <c r="K728" i="6"/>
  <c r="K693" i="6"/>
  <c r="K668" i="6"/>
  <c r="K648" i="6"/>
  <c r="K632" i="6"/>
  <c r="K613" i="6"/>
  <c r="K594" i="6"/>
  <c r="K578" i="6"/>
  <c r="K556" i="6"/>
  <c r="K540" i="6"/>
  <c r="K520" i="6"/>
  <c r="K501" i="6"/>
  <c r="K604" i="6"/>
  <c r="K513" i="6"/>
  <c r="K489" i="6"/>
  <c r="K473" i="6"/>
  <c r="K453" i="6"/>
  <c r="K437" i="6"/>
  <c r="K417" i="6"/>
  <c r="K401" i="6"/>
  <c r="K381" i="6"/>
  <c r="K351" i="6"/>
  <c r="K587" i="6"/>
  <c r="K567" i="6"/>
  <c r="K551" i="6"/>
  <c r="K1009" i="6"/>
  <c r="K993" i="6"/>
  <c r="K946" i="6"/>
  <c r="K967" i="6"/>
  <c r="K1020" i="6"/>
  <c r="K1004" i="6"/>
  <c r="K986" i="6"/>
  <c r="K978" i="6"/>
  <c r="K970" i="6"/>
  <c r="K931" i="6"/>
  <c r="K915" i="6"/>
  <c r="K895" i="6"/>
  <c r="K875" i="6"/>
  <c r="K859" i="6"/>
  <c r="K838" i="6"/>
  <c r="K822" i="6"/>
  <c r="K932" i="6"/>
  <c r="K916" i="6"/>
  <c r="K896" i="6"/>
  <c r="K876" i="6"/>
  <c r="K35" i="6"/>
  <c r="K66" i="6"/>
  <c r="K106" i="6"/>
  <c r="K142" i="6"/>
  <c r="K65" i="6"/>
  <c r="K105" i="6"/>
  <c r="K141" i="6"/>
  <c r="K173" i="6"/>
  <c r="K182" i="6"/>
  <c r="K203" i="6"/>
  <c r="K212" i="6"/>
  <c r="K308" i="6"/>
  <c r="K246" i="6"/>
  <c r="K287" i="6"/>
  <c r="K245" i="6"/>
  <c r="K280" i="6"/>
  <c r="K320" i="6"/>
  <c r="K356" i="6"/>
  <c r="K396" i="6"/>
  <c r="K432" i="6"/>
  <c r="K468" i="6"/>
  <c r="K531" i="6"/>
  <c r="K999" i="6"/>
  <c r="K941" i="6"/>
  <c r="K1010" i="6"/>
  <c r="K981" i="6"/>
  <c r="K960" i="6"/>
  <c r="K901" i="6"/>
  <c r="K865" i="6"/>
  <c r="K828" i="6"/>
  <c r="K922" i="6"/>
  <c r="K886" i="6"/>
  <c r="K847" i="6"/>
  <c r="K815" i="6"/>
  <c r="K798" i="6"/>
  <c r="K762" i="6"/>
  <c r="K725" i="6"/>
  <c r="K688" i="6"/>
  <c r="K649" i="6"/>
  <c r="K779" i="6"/>
  <c r="K744" i="6"/>
  <c r="K709" i="6"/>
  <c r="K676" i="6"/>
  <c r="K660" i="6"/>
  <c r="K640" i="6"/>
  <c r="K621" i="6"/>
  <c r="K605" i="6"/>
  <c r="K586" i="6"/>
  <c r="K564" i="6"/>
  <c r="K548" i="6"/>
  <c r="K532" i="6"/>
  <c r="K512" i="6"/>
  <c r="K612" i="6"/>
  <c r="K521" i="6"/>
  <c r="K497" i="6"/>
  <c r="K481" i="6"/>
  <c r="K465" i="6"/>
  <c r="K445" i="6"/>
  <c r="K429" i="6"/>
  <c r="K409" i="6"/>
  <c r="K393" i="6"/>
  <c r="K365" i="6"/>
  <c r="K595" i="6"/>
  <c r="K579" i="6"/>
  <c r="K559" i="6"/>
  <c r="K1017" i="6"/>
  <c r="K1001" i="6"/>
  <c r="K950" i="6"/>
  <c r="K942" i="6"/>
  <c r="K958" i="6"/>
  <c r="K1012" i="6"/>
  <c r="K996" i="6"/>
  <c r="K982" i="6"/>
  <c r="K974" i="6"/>
  <c r="K963" i="6"/>
  <c r="K923" i="6"/>
  <c r="K903" i="6"/>
  <c r="K887" i="6"/>
  <c r="K867" i="6"/>
  <c r="K846" i="6"/>
  <c r="K830" i="6"/>
  <c r="K810" i="6"/>
  <c r="K924" i="6"/>
  <c r="K904" i="6"/>
  <c r="K888" i="6"/>
  <c r="K500" i="6"/>
  <c r="K482" i="6"/>
  <c r="K466" i="6"/>
  <c r="K446" i="6"/>
  <c r="K430" i="6"/>
  <c r="K410" i="6"/>
  <c r="K394" i="6"/>
  <c r="K374" i="6"/>
  <c r="K354" i="6"/>
  <c r="K334" i="6"/>
  <c r="K318" i="6"/>
  <c r="K299" i="6"/>
  <c r="K278" i="6"/>
  <c r="K262" i="6"/>
  <c r="K243" i="6"/>
  <c r="K377" i="6"/>
  <c r="K281" i="6"/>
  <c r="K265" i="6"/>
  <c r="K244" i="6"/>
  <c r="K327" i="6"/>
  <c r="K306" i="6"/>
  <c r="K290" i="6"/>
  <c r="K210" i="6"/>
  <c r="K217" i="6"/>
  <c r="K201" i="6"/>
  <c r="K200" i="6"/>
  <c r="K180" i="6"/>
  <c r="K187" i="6"/>
  <c r="K171" i="6"/>
  <c r="K155" i="6"/>
  <c r="K139" i="6"/>
  <c r="K119" i="6"/>
  <c r="K103" i="6"/>
  <c r="K83" i="6"/>
  <c r="K63" i="6"/>
  <c r="K156" i="6"/>
  <c r="K140" i="6"/>
  <c r="K120" i="6"/>
  <c r="K104" i="6"/>
  <c r="K84" i="6"/>
  <c r="K64" i="6"/>
  <c r="K46" i="6"/>
  <c r="K34" i="6"/>
  <c r="K26" i="6"/>
  <c r="K529" i="6"/>
  <c r="K545" i="6"/>
  <c r="K561" i="6"/>
  <c r="K581" i="6"/>
  <c r="K337" i="6"/>
  <c r="K367" i="6"/>
  <c r="K395" i="6"/>
  <c r="K411" i="6"/>
  <c r="K431" i="6"/>
  <c r="K447" i="6"/>
  <c r="K467" i="6"/>
  <c r="K483" i="6"/>
  <c r="K507" i="6"/>
  <c r="K523" i="6"/>
  <c r="K614" i="6"/>
  <c r="K514" i="6"/>
  <c r="K534" i="6"/>
  <c r="K550" i="6"/>
  <c r="K566" i="6"/>
  <c r="K588" i="6"/>
  <c r="K607" i="6"/>
  <c r="K623" i="6"/>
  <c r="K642" i="6"/>
  <c r="K662" i="6"/>
  <c r="K683" i="6"/>
  <c r="K699" i="6"/>
  <c r="K715" i="6"/>
  <c r="K734" i="6"/>
  <c r="K753" i="6"/>
  <c r="K769" i="6"/>
  <c r="K618" i="6"/>
  <c r="K639" i="6"/>
  <c r="K659" i="6"/>
  <c r="K675" i="6"/>
  <c r="K694" i="6"/>
  <c r="K710" i="6"/>
  <c r="K731" i="6"/>
  <c r="K747" i="6"/>
  <c r="K768" i="6"/>
  <c r="K788" i="6"/>
  <c r="K804" i="6"/>
  <c r="K801" i="6"/>
  <c r="K821" i="6"/>
  <c r="K837" i="6"/>
  <c r="K856" i="6"/>
  <c r="K872" i="6"/>
  <c r="K912" i="6"/>
  <c r="K818" i="6"/>
  <c r="K855" i="6"/>
  <c r="K891" i="6"/>
  <c r="K927" i="6"/>
  <c r="K976" i="6"/>
  <c r="K1000" i="6"/>
  <c r="K962" i="6"/>
  <c r="K952" i="6"/>
  <c r="K1021" i="6"/>
  <c r="K583" i="6"/>
  <c r="K369" i="6"/>
  <c r="K413" i="6"/>
  <c r="K449" i="6"/>
  <c r="K485" i="6"/>
  <c r="K572" i="6"/>
  <c r="K516" i="6"/>
  <c r="K552" i="6"/>
  <c r="K590" i="6"/>
  <c r="K625" i="6"/>
  <c r="K664" i="6"/>
  <c r="K717" i="6"/>
  <c r="K620" i="6"/>
  <c r="K696" i="6"/>
  <c r="K770" i="6"/>
  <c r="K823" i="6"/>
  <c r="K894" i="6"/>
  <c r="K836" i="6"/>
  <c r="K913" i="6"/>
  <c r="K985" i="6"/>
  <c r="K945" i="6"/>
  <c r="K492" i="6"/>
  <c r="K420" i="6"/>
  <c r="K348" i="6"/>
  <c r="K272" i="6"/>
  <c r="K275" i="6"/>
  <c r="K300" i="6"/>
  <c r="K220" i="6"/>
  <c r="K172" i="6"/>
  <c r="K97" i="6"/>
  <c r="K134" i="6"/>
  <c r="K58" i="6"/>
  <c r="K114" i="6"/>
  <c r="K39" i="6"/>
  <c r="K543" i="6"/>
  <c r="K490" i="6"/>
  <c r="K474" i="6"/>
  <c r="K454" i="6"/>
  <c r="K438" i="6"/>
  <c r="K418" i="6"/>
  <c r="K402" i="6"/>
  <c r="K382" i="6"/>
  <c r="K362" i="6"/>
  <c r="K346" i="6"/>
  <c r="K326" i="6"/>
  <c r="K307" i="6"/>
  <c r="K291" i="6"/>
  <c r="K270" i="6"/>
  <c r="K251" i="6"/>
  <c r="K234" i="6"/>
  <c r="K357" i="6"/>
  <c r="K273" i="6"/>
  <c r="K252" i="6"/>
  <c r="K335" i="6"/>
  <c r="K319" i="6"/>
  <c r="K298" i="6"/>
  <c r="K233" i="6"/>
  <c r="K197" i="6"/>
  <c r="K209" i="6"/>
  <c r="K218" i="6"/>
  <c r="K188" i="6"/>
  <c r="K170" i="6"/>
  <c r="K179" i="6"/>
  <c r="K168" i="6"/>
  <c r="K147" i="6"/>
  <c r="K131" i="6"/>
  <c r="K95" i="6"/>
  <c r="K71" i="6"/>
  <c r="K53" i="6"/>
  <c r="K148" i="6"/>
  <c r="K132" i="6"/>
  <c r="K112" i="6"/>
  <c r="K96" i="6"/>
  <c r="K72" i="6"/>
  <c r="K56" i="6"/>
  <c r="K38" i="6"/>
  <c r="K29" i="6"/>
  <c r="K537" i="6"/>
  <c r="K553" i="6"/>
  <c r="K573" i="6"/>
  <c r="K589" i="6"/>
  <c r="K353" i="6"/>
  <c r="K383" i="6"/>
  <c r="K403" i="6"/>
  <c r="K419" i="6"/>
  <c r="K439" i="6"/>
  <c r="K455" i="6"/>
  <c r="K475" i="6"/>
  <c r="K491" i="6"/>
  <c r="K515" i="6"/>
  <c r="K606" i="6"/>
  <c r="K506" i="6"/>
  <c r="K522" i="6"/>
  <c r="K542" i="6"/>
  <c r="K558" i="6"/>
  <c r="K580" i="6"/>
  <c r="K596" i="6"/>
  <c r="K615" i="6"/>
  <c r="K634" i="6"/>
  <c r="K650" i="6"/>
  <c r="K670" i="6"/>
  <c r="K691" i="6"/>
  <c r="K707" i="6"/>
  <c r="K726" i="6"/>
  <c r="K742" i="6"/>
  <c r="K761" i="6"/>
  <c r="K777" i="6"/>
  <c r="K631" i="6"/>
  <c r="K647" i="6"/>
  <c r="K667" i="6"/>
  <c r="K686" i="6"/>
  <c r="K702" i="6"/>
  <c r="K718" i="6"/>
  <c r="K739" i="6"/>
  <c r="K760" i="6"/>
  <c r="K776" i="6"/>
  <c r="K796" i="6"/>
  <c r="K793" i="6"/>
  <c r="K809" i="6"/>
  <c r="K829" i="6"/>
  <c r="K845" i="6"/>
  <c r="K864" i="6"/>
  <c r="K892" i="6"/>
  <c r="K928" i="6"/>
  <c r="K834" i="6"/>
  <c r="K871" i="6"/>
  <c r="K907" i="6"/>
  <c r="K965" i="6"/>
  <c r="K984" i="6"/>
  <c r="K1016" i="6"/>
  <c r="K944" i="6"/>
  <c r="K1005" i="6"/>
  <c r="K563" i="6"/>
  <c r="K345" i="6"/>
  <c r="K397" i="6"/>
  <c r="K433" i="6"/>
  <c r="K469" i="6"/>
  <c r="K509" i="6"/>
  <c r="K616" i="6"/>
  <c r="K536" i="6"/>
  <c r="K574" i="6"/>
  <c r="K609" i="6"/>
  <c r="K644" i="6"/>
  <c r="K685" i="6"/>
  <c r="K755" i="6"/>
  <c r="K661" i="6"/>
  <c r="K733" i="6"/>
  <c r="K806" i="6"/>
  <c r="K858" i="6"/>
  <c r="K930" i="6"/>
  <c r="K873" i="6"/>
  <c r="K969" i="6"/>
  <c r="K1018" i="6"/>
  <c r="K1007" i="6"/>
  <c r="K456" i="6"/>
  <c r="K384" i="6"/>
  <c r="K309" i="6"/>
  <c r="K236" i="6"/>
  <c r="K238" i="6"/>
  <c r="K202" i="6"/>
  <c r="K174" i="6"/>
  <c r="K133" i="6"/>
  <c r="K55" i="6"/>
  <c r="K98" i="6"/>
  <c r="K30" i="6"/>
  <c r="I979" i="5"/>
  <c r="I1002" i="5"/>
  <c r="E990" i="5"/>
  <c r="I994" i="5"/>
  <c r="I1010" i="5"/>
  <c r="I985" i="5"/>
  <c r="I998" i="5"/>
  <c r="I1006" i="5"/>
  <c r="I1014" i="5"/>
  <c r="I1015" i="5"/>
  <c r="I1016" i="5"/>
  <c r="I1017" i="5"/>
  <c r="I1025" i="5"/>
  <c r="I977" i="5"/>
  <c r="I981" i="5"/>
  <c r="I982" i="5"/>
  <c r="I983" i="5"/>
  <c r="I987" i="5"/>
  <c r="H991" i="5"/>
  <c r="I996" i="5"/>
  <c r="I1000" i="5"/>
  <c r="I1004" i="5"/>
  <c r="I1008" i="5"/>
  <c r="I1012" i="5"/>
  <c r="I1019" i="5"/>
  <c r="I1023" i="5"/>
  <c r="J975" i="5"/>
  <c r="H975" i="5"/>
  <c r="J974" i="5"/>
  <c r="H974" i="5"/>
  <c r="I974" i="5" s="1"/>
  <c r="J973" i="5"/>
  <c r="H973" i="5"/>
  <c r="J972" i="5"/>
  <c r="H972" i="5"/>
  <c r="I972" i="5" s="1"/>
  <c r="J971" i="5"/>
  <c r="H971" i="5"/>
  <c r="J970" i="5"/>
  <c r="H970" i="5"/>
  <c r="I970" i="5" s="1"/>
  <c r="J969" i="5"/>
  <c r="H969" i="5"/>
  <c r="J968" i="5"/>
  <c r="H968" i="5"/>
  <c r="I968" i="5" s="1"/>
  <c r="J967" i="5"/>
  <c r="H967" i="5"/>
  <c r="J966" i="5"/>
  <c r="H966" i="5"/>
  <c r="I966" i="5" s="1"/>
  <c r="J965" i="5"/>
  <c r="H965" i="5"/>
  <c r="J964" i="5"/>
  <c r="H964" i="5"/>
  <c r="I964" i="5" s="1"/>
  <c r="J963" i="5"/>
  <c r="H963" i="5"/>
  <c r="J962" i="5"/>
  <c r="H962" i="5"/>
  <c r="I962" i="5" s="1"/>
  <c r="J961" i="5"/>
  <c r="H961" i="5"/>
  <c r="I961" i="5" s="1"/>
  <c r="J960" i="5"/>
  <c r="H960" i="5"/>
  <c r="I960" i="5" s="1"/>
  <c r="J959" i="5"/>
  <c r="H959" i="5"/>
  <c r="J958" i="5"/>
  <c r="H958" i="5"/>
  <c r="I958" i="5" s="1"/>
  <c r="H955" i="5"/>
  <c r="E956" i="5"/>
  <c r="J953" i="5"/>
  <c r="H953" i="5"/>
  <c r="I953" i="5" s="1"/>
  <c r="J952" i="5"/>
  <c r="H952" i="5"/>
  <c r="J951" i="5"/>
  <c r="H951" i="5"/>
  <c r="I951" i="5" s="1"/>
  <c r="J950" i="5"/>
  <c r="H950" i="5"/>
  <c r="J949" i="5"/>
  <c r="H949" i="5"/>
  <c r="I949" i="5" s="1"/>
  <c r="J948" i="5"/>
  <c r="H948" i="5"/>
  <c r="J947" i="5"/>
  <c r="H947" i="5"/>
  <c r="I947" i="5" s="1"/>
  <c r="J946" i="5"/>
  <c r="H946" i="5"/>
  <c r="J945" i="5"/>
  <c r="H945" i="5"/>
  <c r="I945" i="5" s="1"/>
  <c r="J944" i="5"/>
  <c r="H944" i="5"/>
  <c r="J943" i="5"/>
  <c r="H943" i="5"/>
  <c r="I943" i="5" s="1"/>
  <c r="J942" i="5"/>
  <c r="H942" i="5"/>
  <c r="J941" i="5"/>
  <c r="H941" i="5"/>
  <c r="I941" i="5" s="1"/>
  <c r="J940" i="5"/>
  <c r="H940" i="5"/>
  <c r="J939" i="5"/>
  <c r="H939" i="5"/>
  <c r="I939" i="5" s="1"/>
  <c r="K19" i="6" l="1"/>
  <c r="I965" i="5"/>
  <c r="I946" i="5"/>
  <c r="E955" i="5"/>
  <c r="I959" i="5"/>
  <c r="I973" i="5"/>
  <c r="I991" i="5"/>
  <c r="I942" i="5"/>
  <c r="I950" i="5"/>
  <c r="I969" i="5"/>
  <c r="I940" i="5"/>
  <c r="I944" i="5"/>
  <c r="I948" i="5"/>
  <c r="I952" i="5"/>
  <c r="H956" i="5"/>
  <c r="I963" i="5"/>
  <c r="I967" i="5"/>
  <c r="I971" i="5"/>
  <c r="I975" i="5"/>
  <c r="H937" i="5"/>
  <c r="F937" i="5"/>
  <c r="H936" i="5" s="1"/>
  <c r="E937" i="5"/>
  <c r="J934" i="5"/>
  <c r="H934" i="5"/>
  <c r="I934" i="5" s="1"/>
  <c r="J933" i="5"/>
  <c r="H933" i="5"/>
  <c r="J932" i="5"/>
  <c r="H932" i="5"/>
  <c r="I932" i="5" s="1"/>
  <c r="J931" i="5"/>
  <c r="H931" i="5"/>
  <c r="J930" i="5"/>
  <c r="H930" i="5"/>
  <c r="I930" i="5" s="1"/>
  <c r="J929" i="5"/>
  <c r="H929" i="5"/>
  <c r="J928" i="5"/>
  <c r="H928" i="5"/>
  <c r="J927" i="5"/>
  <c r="H927" i="5"/>
  <c r="J926" i="5"/>
  <c r="H926" i="5"/>
  <c r="I926" i="5" s="1"/>
  <c r="J925" i="5"/>
  <c r="H925" i="5"/>
  <c r="J924" i="5"/>
  <c r="H924" i="5"/>
  <c r="I924" i="5" s="1"/>
  <c r="J923" i="5"/>
  <c r="H923" i="5"/>
  <c r="J922" i="5"/>
  <c r="H922" i="5"/>
  <c r="I922" i="5" s="1"/>
  <c r="J921" i="5"/>
  <c r="H921" i="5"/>
  <c r="J920" i="5"/>
  <c r="H920" i="5"/>
  <c r="I920" i="5" s="1"/>
  <c r="J919" i="5"/>
  <c r="H919" i="5"/>
  <c r="J918" i="5"/>
  <c r="H918" i="5"/>
  <c r="I918" i="5" s="1"/>
  <c r="J917" i="5"/>
  <c r="H917" i="5"/>
  <c r="J916" i="5"/>
  <c r="H916" i="5"/>
  <c r="I916" i="5" s="1"/>
  <c r="J915" i="5"/>
  <c r="H915" i="5"/>
  <c r="J914" i="5"/>
  <c r="H914" i="5"/>
  <c r="I914" i="5" s="1"/>
  <c r="J913" i="5"/>
  <c r="H913" i="5"/>
  <c r="J912" i="5"/>
  <c r="H912" i="5"/>
  <c r="I912" i="5" s="1"/>
  <c r="F910" i="5"/>
  <c r="H909" i="5" s="1"/>
  <c r="E910" i="5"/>
  <c r="J907" i="5"/>
  <c r="H907" i="5"/>
  <c r="I907" i="5" s="1"/>
  <c r="J906" i="5"/>
  <c r="H906" i="5"/>
  <c r="J905" i="5"/>
  <c r="H905" i="5"/>
  <c r="J904" i="5"/>
  <c r="H904" i="5"/>
  <c r="J903" i="5"/>
  <c r="H903" i="5"/>
  <c r="I903" i="5" s="1"/>
  <c r="J902" i="5"/>
  <c r="H902" i="5"/>
  <c r="J901" i="5"/>
  <c r="H901" i="5"/>
  <c r="I901" i="5" s="1"/>
  <c r="J900" i="5"/>
  <c r="H900" i="5"/>
  <c r="J899" i="5"/>
  <c r="H899" i="5"/>
  <c r="I899" i="5" s="1"/>
  <c r="J898" i="5"/>
  <c r="H898" i="5"/>
  <c r="J897" i="5"/>
  <c r="H897" i="5"/>
  <c r="I897" i="5" s="1"/>
  <c r="J896" i="5"/>
  <c r="H896" i="5"/>
  <c r="J895" i="5"/>
  <c r="H895" i="5"/>
  <c r="I895" i="5" s="1"/>
  <c r="J894" i="5"/>
  <c r="H894" i="5"/>
  <c r="J893" i="5"/>
  <c r="H893" i="5"/>
  <c r="I893" i="5" s="1"/>
  <c r="J892" i="5"/>
  <c r="H892" i="5"/>
  <c r="J891" i="5"/>
  <c r="H891" i="5"/>
  <c r="I891" i="5" s="1"/>
  <c r="J890" i="5"/>
  <c r="H890" i="5"/>
  <c r="J889" i="5"/>
  <c r="H889" i="5"/>
  <c r="I889" i="5" s="1"/>
  <c r="J888" i="5"/>
  <c r="H888" i="5"/>
  <c r="J887" i="5"/>
  <c r="H887" i="5"/>
  <c r="I887" i="5" s="1"/>
  <c r="J886" i="5"/>
  <c r="H886" i="5"/>
  <c r="J885" i="5"/>
  <c r="H885" i="5"/>
  <c r="I885" i="5" s="1"/>
  <c r="F883" i="5"/>
  <c r="H882" i="5" s="1"/>
  <c r="E883" i="5"/>
  <c r="J880" i="5"/>
  <c r="H880" i="5"/>
  <c r="I880" i="5" s="1"/>
  <c r="J879" i="5"/>
  <c r="H879" i="5"/>
  <c r="J878" i="5"/>
  <c r="H878" i="5"/>
  <c r="I878" i="5" s="1"/>
  <c r="J877" i="5"/>
  <c r="H877" i="5"/>
  <c r="J876" i="5"/>
  <c r="H876" i="5"/>
  <c r="I876" i="5" s="1"/>
  <c r="J875" i="5"/>
  <c r="H875" i="5"/>
  <c r="J874" i="5"/>
  <c r="H874" i="5"/>
  <c r="I874" i="5" s="1"/>
  <c r="J873" i="5"/>
  <c r="H873" i="5"/>
  <c r="J872" i="5"/>
  <c r="H872" i="5"/>
  <c r="I872" i="5" s="1"/>
  <c r="J871" i="5"/>
  <c r="H871" i="5"/>
  <c r="J870" i="5"/>
  <c r="H870" i="5"/>
  <c r="I870" i="5" s="1"/>
  <c r="J869" i="5"/>
  <c r="H869" i="5"/>
  <c r="J868" i="5"/>
  <c r="H868" i="5"/>
  <c r="I868" i="5" s="1"/>
  <c r="J867" i="5"/>
  <c r="H867" i="5"/>
  <c r="J866" i="5"/>
  <c r="H866" i="5"/>
  <c r="I866" i="5" s="1"/>
  <c r="J865" i="5"/>
  <c r="H865" i="5"/>
  <c r="J864" i="5"/>
  <c r="H864" i="5"/>
  <c r="I864" i="5" s="1"/>
  <c r="J863" i="5"/>
  <c r="H863" i="5"/>
  <c r="J862" i="5"/>
  <c r="H862" i="5"/>
  <c r="I862" i="5" s="1"/>
  <c r="J861" i="5"/>
  <c r="H861" i="5"/>
  <c r="J860" i="5"/>
  <c r="H860" i="5"/>
  <c r="I860" i="5" s="1"/>
  <c r="J859" i="5"/>
  <c r="H859" i="5"/>
  <c r="J858" i="5"/>
  <c r="H858" i="5"/>
  <c r="I858" i="5" s="1"/>
  <c r="J857" i="5"/>
  <c r="H857" i="5"/>
  <c r="J856" i="5"/>
  <c r="H856" i="5"/>
  <c r="I856" i="5" s="1"/>
  <c r="J855" i="5"/>
  <c r="H855" i="5"/>
  <c r="J854" i="5"/>
  <c r="H854" i="5"/>
  <c r="I854" i="5" s="1"/>
  <c r="F852" i="5"/>
  <c r="H851" i="5" s="1"/>
  <c r="E852" i="5"/>
  <c r="J849" i="5"/>
  <c r="H849" i="5"/>
  <c r="I849" i="5" s="1"/>
  <c r="J848" i="5"/>
  <c r="H848" i="5"/>
  <c r="J847" i="5"/>
  <c r="H847" i="5"/>
  <c r="J846" i="5"/>
  <c r="H846" i="5"/>
  <c r="J845" i="5"/>
  <c r="H845" i="5"/>
  <c r="I845" i="5" s="1"/>
  <c r="J844" i="5"/>
  <c r="H844" i="5"/>
  <c r="J843" i="5"/>
  <c r="H843" i="5"/>
  <c r="I843" i="5" s="1"/>
  <c r="J842" i="5"/>
  <c r="H842" i="5"/>
  <c r="J841" i="5"/>
  <c r="H841" i="5"/>
  <c r="I841" i="5" s="1"/>
  <c r="J840" i="5"/>
  <c r="H840" i="5"/>
  <c r="H839" i="5"/>
  <c r="I839" i="5" s="1"/>
  <c r="J838" i="5"/>
  <c r="H838" i="5"/>
  <c r="J837" i="5"/>
  <c r="H837" i="5"/>
  <c r="I837" i="5" s="1"/>
  <c r="J836" i="5"/>
  <c r="H836" i="5"/>
  <c r="J835" i="5"/>
  <c r="H835" i="5"/>
  <c r="I835" i="5" s="1"/>
  <c r="J834" i="5"/>
  <c r="H834" i="5"/>
  <c r="J833" i="5"/>
  <c r="H833" i="5"/>
  <c r="I833" i="5" s="1"/>
  <c r="J832" i="5"/>
  <c r="H832" i="5"/>
  <c r="J831" i="5"/>
  <c r="H831" i="5"/>
  <c r="I831" i="5" s="1"/>
  <c r="J830" i="5"/>
  <c r="H830" i="5"/>
  <c r="J829" i="5"/>
  <c r="H829" i="5"/>
  <c r="I829" i="5" s="1"/>
  <c r="J828" i="5"/>
  <c r="H828" i="5"/>
  <c r="J827" i="5"/>
  <c r="H827" i="5"/>
  <c r="I827" i="5" s="1"/>
  <c r="J826" i="5"/>
  <c r="H826" i="5"/>
  <c r="J825" i="5"/>
  <c r="H825" i="5"/>
  <c r="I825" i="5" s="1"/>
  <c r="J824" i="5"/>
  <c r="H824" i="5"/>
  <c r="J823" i="5"/>
  <c r="H823" i="5"/>
  <c r="I823" i="5" s="1"/>
  <c r="J822" i="5"/>
  <c r="H822" i="5"/>
  <c r="J821" i="5"/>
  <c r="H821" i="5"/>
  <c r="I821" i="5" s="1"/>
  <c r="J820" i="5"/>
  <c r="H820" i="5"/>
  <c r="J819" i="5"/>
  <c r="H819" i="5"/>
  <c r="I819" i="5" s="1"/>
  <c r="J818" i="5"/>
  <c r="H818" i="5"/>
  <c r="J817" i="5"/>
  <c r="H817" i="5"/>
  <c r="I817" i="5" s="1"/>
  <c r="J816" i="5"/>
  <c r="H816" i="5"/>
  <c r="J815" i="5"/>
  <c r="H815" i="5"/>
  <c r="F813" i="5"/>
  <c r="H812" i="5" s="1"/>
  <c r="E813" i="5"/>
  <c r="J810" i="5"/>
  <c r="H810" i="5"/>
  <c r="I810" i="5" s="1"/>
  <c r="J809" i="5"/>
  <c r="H809" i="5"/>
  <c r="J808" i="5"/>
  <c r="H808" i="5"/>
  <c r="I808" i="5" s="1"/>
  <c r="J807" i="5"/>
  <c r="H807" i="5"/>
  <c r="J806" i="5"/>
  <c r="H806" i="5"/>
  <c r="I806" i="5" s="1"/>
  <c r="J805" i="5"/>
  <c r="H805" i="5"/>
  <c r="J804" i="5"/>
  <c r="H804" i="5"/>
  <c r="I804" i="5" s="1"/>
  <c r="J803" i="5"/>
  <c r="H803" i="5"/>
  <c r="J802" i="5"/>
  <c r="H802" i="5"/>
  <c r="I802" i="5" s="1"/>
  <c r="J801" i="5"/>
  <c r="H801" i="5"/>
  <c r="J800" i="5"/>
  <c r="H800" i="5"/>
  <c r="I800" i="5" s="1"/>
  <c r="J799" i="5"/>
  <c r="H799" i="5"/>
  <c r="J798" i="5"/>
  <c r="H798" i="5"/>
  <c r="I798" i="5" s="1"/>
  <c r="J797" i="5"/>
  <c r="H797" i="5"/>
  <c r="J796" i="5"/>
  <c r="H796" i="5"/>
  <c r="I796" i="5" s="1"/>
  <c r="J795" i="5"/>
  <c r="H795" i="5"/>
  <c r="J794" i="5"/>
  <c r="H794" i="5"/>
  <c r="I794" i="5" s="1"/>
  <c r="J793" i="5"/>
  <c r="H793" i="5"/>
  <c r="J792" i="5"/>
  <c r="H792" i="5"/>
  <c r="I792" i="5" s="1"/>
  <c r="J791" i="5"/>
  <c r="H791" i="5"/>
  <c r="J790" i="5"/>
  <c r="H790" i="5"/>
  <c r="I790" i="5" s="1"/>
  <c r="J789" i="5"/>
  <c r="H789" i="5"/>
  <c r="J788" i="5"/>
  <c r="H788" i="5"/>
  <c r="I788" i="5" s="1"/>
  <c r="J787" i="5"/>
  <c r="H787" i="5"/>
  <c r="J786" i="5"/>
  <c r="H786" i="5"/>
  <c r="I786" i="5" s="1"/>
  <c r="J785" i="5"/>
  <c r="H785" i="5"/>
  <c r="F783" i="5"/>
  <c r="H782" i="5" s="1"/>
  <c r="E783" i="5"/>
  <c r="J780" i="5"/>
  <c r="H780" i="5"/>
  <c r="J779" i="5"/>
  <c r="H779" i="5"/>
  <c r="I779" i="5" s="1"/>
  <c r="J778" i="5"/>
  <c r="H778" i="5"/>
  <c r="J777" i="5"/>
  <c r="H777" i="5"/>
  <c r="I777" i="5" s="1"/>
  <c r="J776" i="5"/>
  <c r="H776" i="5"/>
  <c r="J775" i="5"/>
  <c r="H775" i="5"/>
  <c r="I775" i="5" s="1"/>
  <c r="J774" i="5"/>
  <c r="H774" i="5"/>
  <c r="J773" i="5"/>
  <c r="H773" i="5"/>
  <c r="I773" i="5" s="1"/>
  <c r="J772" i="5"/>
  <c r="H772" i="5"/>
  <c r="J771" i="5"/>
  <c r="H771" i="5"/>
  <c r="I771" i="5" s="1"/>
  <c r="J770" i="5"/>
  <c r="H770" i="5"/>
  <c r="J769" i="5"/>
  <c r="H769" i="5"/>
  <c r="I769" i="5" s="1"/>
  <c r="J768" i="5"/>
  <c r="H768" i="5"/>
  <c r="J767" i="5"/>
  <c r="H767" i="5"/>
  <c r="I767" i="5" s="1"/>
  <c r="J766" i="5"/>
  <c r="H766" i="5"/>
  <c r="J765" i="5"/>
  <c r="H765" i="5"/>
  <c r="I765" i="5" s="1"/>
  <c r="J764" i="5"/>
  <c r="H764" i="5"/>
  <c r="J763" i="5"/>
  <c r="H763" i="5"/>
  <c r="I763" i="5" s="1"/>
  <c r="J762" i="5"/>
  <c r="H762" i="5"/>
  <c r="J761" i="5"/>
  <c r="H761" i="5"/>
  <c r="I761" i="5" s="1"/>
  <c r="J760" i="5"/>
  <c r="H760" i="5"/>
  <c r="J759" i="5"/>
  <c r="H759" i="5"/>
  <c r="I759" i="5" s="1"/>
  <c r="J758" i="5"/>
  <c r="H758" i="5"/>
  <c r="J757" i="5"/>
  <c r="H757" i="5"/>
  <c r="I757" i="5" s="1"/>
  <c r="J756" i="5"/>
  <c r="H756" i="5"/>
  <c r="J755" i="5"/>
  <c r="H755" i="5"/>
  <c r="I755" i="5" s="1"/>
  <c r="J754" i="5"/>
  <c r="H754" i="5"/>
  <c r="J753" i="5"/>
  <c r="H753" i="5"/>
  <c r="I753" i="5" s="1"/>
  <c r="F751" i="5"/>
  <c r="H750" i="5" s="1"/>
  <c r="E751" i="5"/>
  <c r="J748" i="5"/>
  <c r="H748" i="5"/>
  <c r="I748" i="5" s="1"/>
  <c r="J747" i="5"/>
  <c r="H747" i="5"/>
  <c r="J746" i="5"/>
  <c r="H746" i="5"/>
  <c r="J745" i="5"/>
  <c r="H745" i="5"/>
  <c r="J744" i="5"/>
  <c r="H744" i="5"/>
  <c r="I744" i="5" s="1"/>
  <c r="J743" i="5"/>
  <c r="H743" i="5"/>
  <c r="J742" i="5"/>
  <c r="H742" i="5"/>
  <c r="I742" i="5" s="1"/>
  <c r="J741" i="5"/>
  <c r="H741" i="5"/>
  <c r="J740" i="5"/>
  <c r="H740" i="5"/>
  <c r="I740" i="5" s="1"/>
  <c r="J739" i="5"/>
  <c r="H739" i="5"/>
  <c r="J738" i="5"/>
  <c r="H738" i="5"/>
  <c r="I738" i="5" s="1"/>
  <c r="J737" i="5"/>
  <c r="H737" i="5"/>
  <c r="J736" i="5"/>
  <c r="H736" i="5"/>
  <c r="I736" i="5" s="1"/>
  <c r="J735" i="5"/>
  <c r="H735" i="5"/>
  <c r="J734" i="5"/>
  <c r="H734" i="5"/>
  <c r="I734" i="5" s="1"/>
  <c r="J733" i="5"/>
  <c r="H733" i="5"/>
  <c r="J732" i="5"/>
  <c r="H732" i="5"/>
  <c r="I732" i="5" s="1"/>
  <c r="J731" i="5"/>
  <c r="H731" i="5"/>
  <c r="J730" i="5"/>
  <c r="H730" i="5"/>
  <c r="I730" i="5" s="1"/>
  <c r="J729" i="5"/>
  <c r="H729" i="5"/>
  <c r="J728" i="5"/>
  <c r="H728" i="5"/>
  <c r="I728" i="5" s="1"/>
  <c r="J727" i="5"/>
  <c r="H727" i="5"/>
  <c r="J726" i="5"/>
  <c r="H726" i="5"/>
  <c r="I726" i="5" s="1"/>
  <c r="J725" i="5"/>
  <c r="H725" i="5"/>
  <c r="J724" i="5"/>
  <c r="H724" i="5"/>
  <c r="I724" i="5" s="1"/>
  <c r="F722" i="5"/>
  <c r="H721" i="5" s="1"/>
  <c r="E722" i="5"/>
  <c r="J719" i="5"/>
  <c r="H719" i="5"/>
  <c r="I719" i="5" s="1"/>
  <c r="J718" i="5"/>
  <c r="H718" i="5"/>
  <c r="J717" i="5"/>
  <c r="H717" i="5"/>
  <c r="I717" i="5" s="1"/>
  <c r="H716" i="5"/>
  <c r="J715" i="5"/>
  <c r="H715" i="5"/>
  <c r="I715" i="5" s="1"/>
  <c r="J714" i="5"/>
  <c r="H714" i="5"/>
  <c r="J713" i="5"/>
  <c r="H713" i="5"/>
  <c r="I713" i="5" s="1"/>
  <c r="J712" i="5"/>
  <c r="H712" i="5"/>
  <c r="J711" i="5"/>
  <c r="H711" i="5"/>
  <c r="I711" i="5" s="1"/>
  <c r="J710" i="5"/>
  <c r="H710" i="5"/>
  <c r="J709" i="5"/>
  <c r="H709" i="5"/>
  <c r="I709" i="5" s="1"/>
  <c r="J708" i="5"/>
  <c r="H708" i="5"/>
  <c r="J707" i="5"/>
  <c r="H707" i="5"/>
  <c r="I707" i="5" s="1"/>
  <c r="J706" i="5"/>
  <c r="H706" i="5"/>
  <c r="J705" i="5"/>
  <c r="H705" i="5"/>
  <c r="I705" i="5" s="1"/>
  <c r="J704" i="5"/>
  <c r="H704" i="5"/>
  <c r="J703" i="5"/>
  <c r="H703" i="5"/>
  <c r="I703" i="5" s="1"/>
  <c r="J702" i="5"/>
  <c r="H702" i="5"/>
  <c r="J701" i="5"/>
  <c r="H701" i="5"/>
  <c r="I701" i="5" s="1"/>
  <c r="J700" i="5"/>
  <c r="H700" i="5"/>
  <c r="J699" i="5"/>
  <c r="H699" i="5"/>
  <c r="I699" i="5" s="1"/>
  <c r="J698" i="5"/>
  <c r="H698" i="5"/>
  <c r="J697" i="5"/>
  <c r="H697" i="5"/>
  <c r="J696" i="5"/>
  <c r="H696" i="5"/>
  <c r="J695" i="5"/>
  <c r="H695" i="5"/>
  <c r="I695" i="5" s="1"/>
  <c r="J694" i="5"/>
  <c r="H694" i="5"/>
  <c r="J693" i="5"/>
  <c r="H693" i="5"/>
  <c r="I693" i="5" s="1"/>
  <c r="J692" i="5"/>
  <c r="H692" i="5"/>
  <c r="J691" i="5"/>
  <c r="H691" i="5"/>
  <c r="I691" i="5" s="1"/>
  <c r="J690" i="5"/>
  <c r="H690" i="5"/>
  <c r="J689" i="5"/>
  <c r="H689" i="5"/>
  <c r="I689" i="5" s="1"/>
  <c r="J688" i="5"/>
  <c r="H688" i="5"/>
  <c r="J687" i="5"/>
  <c r="H687" i="5"/>
  <c r="I687" i="5" s="1"/>
  <c r="J686" i="5"/>
  <c r="H686" i="5"/>
  <c r="J685" i="5"/>
  <c r="H685" i="5"/>
  <c r="J684" i="5"/>
  <c r="H684" i="5"/>
  <c r="J683" i="5"/>
  <c r="H683" i="5"/>
  <c r="I683" i="5" s="1"/>
  <c r="J682" i="5"/>
  <c r="F680" i="5"/>
  <c r="H679" i="5" s="1"/>
  <c r="E680" i="5"/>
  <c r="J677" i="5"/>
  <c r="H677" i="5"/>
  <c r="J676" i="5"/>
  <c r="H676" i="5"/>
  <c r="I676" i="5" s="1"/>
  <c r="J675" i="5"/>
  <c r="H675" i="5"/>
  <c r="J674" i="5"/>
  <c r="H674" i="5"/>
  <c r="I674" i="5" s="1"/>
  <c r="J673" i="5"/>
  <c r="H673" i="5"/>
  <c r="J672" i="5"/>
  <c r="H672" i="5"/>
  <c r="I672" i="5" s="1"/>
  <c r="J671" i="5"/>
  <c r="H671" i="5"/>
  <c r="J670" i="5"/>
  <c r="H670" i="5"/>
  <c r="I670" i="5" s="1"/>
  <c r="J669" i="5"/>
  <c r="H669" i="5"/>
  <c r="I669" i="5" s="1"/>
  <c r="J668" i="5"/>
  <c r="H668" i="5"/>
  <c r="I668" i="5" s="1"/>
  <c r="J667" i="5"/>
  <c r="H667" i="5"/>
  <c r="I667" i="5" s="1"/>
  <c r="J666" i="5"/>
  <c r="H666" i="5"/>
  <c r="J665" i="5"/>
  <c r="H665" i="5"/>
  <c r="I665" i="5" s="1"/>
  <c r="J664" i="5"/>
  <c r="H664" i="5"/>
  <c r="J663" i="5"/>
  <c r="H663" i="5"/>
  <c r="I663" i="5" s="1"/>
  <c r="J662" i="5"/>
  <c r="H662" i="5"/>
  <c r="J661" i="5"/>
  <c r="H661" i="5"/>
  <c r="I661" i="5" s="1"/>
  <c r="J660" i="5"/>
  <c r="H660" i="5"/>
  <c r="J659" i="5"/>
  <c r="H659" i="5"/>
  <c r="I659" i="5" s="1"/>
  <c r="J658" i="5"/>
  <c r="H658" i="5"/>
  <c r="J657" i="5"/>
  <c r="H657" i="5"/>
  <c r="I657" i="5" s="1"/>
  <c r="F655" i="5"/>
  <c r="H654" i="5" s="1"/>
  <c r="E655" i="5"/>
  <c r="J652" i="5"/>
  <c r="H652" i="5"/>
  <c r="I652" i="5" s="1"/>
  <c r="J651" i="5"/>
  <c r="H651" i="5"/>
  <c r="J650" i="5"/>
  <c r="H650" i="5"/>
  <c r="I650" i="5" s="1"/>
  <c r="J649" i="5"/>
  <c r="H649" i="5"/>
  <c r="J648" i="5"/>
  <c r="H648" i="5"/>
  <c r="I648" i="5" s="1"/>
  <c r="J647" i="5"/>
  <c r="H647" i="5"/>
  <c r="J646" i="5"/>
  <c r="H646" i="5"/>
  <c r="I646" i="5" s="1"/>
  <c r="J645" i="5"/>
  <c r="H645" i="5"/>
  <c r="J644" i="5"/>
  <c r="H644" i="5"/>
  <c r="I644" i="5" s="1"/>
  <c r="J643" i="5"/>
  <c r="H643" i="5"/>
  <c r="J642" i="5"/>
  <c r="H642" i="5"/>
  <c r="I642" i="5" s="1"/>
  <c r="J641" i="5"/>
  <c r="H641" i="5"/>
  <c r="J640" i="5"/>
  <c r="H640" i="5"/>
  <c r="I640" i="5" s="1"/>
  <c r="J639" i="5"/>
  <c r="H639" i="5"/>
  <c r="J638" i="5"/>
  <c r="H638" i="5"/>
  <c r="I638" i="5" s="1"/>
  <c r="J637" i="5"/>
  <c r="H637" i="5"/>
  <c r="J636" i="5"/>
  <c r="H636" i="5"/>
  <c r="I636" i="5" s="1"/>
  <c r="J635" i="5"/>
  <c r="H635" i="5"/>
  <c r="J634" i="5"/>
  <c r="H634" i="5"/>
  <c r="I634" i="5" s="1"/>
  <c r="J633" i="5"/>
  <c r="H633" i="5"/>
  <c r="J632" i="5"/>
  <c r="H632" i="5"/>
  <c r="I632" i="5" s="1"/>
  <c r="J631" i="5"/>
  <c r="H631" i="5"/>
  <c r="J630" i="5"/>
  <c r="H630" i="5"/>
  <c r="I630" i="5" s="1"/>
  <c r="F628" i="5"/>
  <c r="H627" i="5" s="1"/>
  <c r="E628" i="5"/>
  <c r="J625" i="5"/>
  <c r="H625" i="5"/>
  <c r="I625" i="5" s="1"/>
  <c r="J624" i="5"/>
  <c r="H624" i="5"/>
  <c r="J623" i="5"/>
  <c r="H623" i="5"/>
  <c r="I623" i="5" s="1"/>
  <c r="J622" i="5"/>
  <c r="H622" i="5"/>
  <c r="J621" i="5"/>
  <c r="H621" i="5"/>
  <c r="J620" i="5"/>
  <c r="H620" i="5"/>
  <c r="J619" i="5"/>
  <c r="H619" i="5"/>
  <c r="I619" i="5" s="1"/>
  <c r="J618" i="5"/>
  <c r="H618" i="5"/>
  <c r="J617" i="5"/>
  <c r="H617" i="5"/>
  <c r="I617" i="5" s="1"/>
  <c r="J616" i="5"/>
  <c r="H616" i="5"/>
  <c r="J615" i="5"/>
  <c r="H615" i="5"/>
  <c r="I615" i="5" s="1"/>
  <c r="J614" i="5"/>
  <c r="H614" i="5"/>
  <c r="J613" i="5"/>
  <c r="H613" i="5"/>
  <c r="I613" i="5" s="1"/>
  <c r="J612" i="5"/>
  <c r="H612" i="5"/>
  <c r="J611" i="5"/>
  <c r="H611" i="5"/>
  <c r="I611" i="5" s="1"/>
  <c r="J610" i="5"/>
  <c r="H610" i="5"/>
  <c r="J609" i="5"/>
  <c r="H609" i="5"/>
  <c r="I609" i="5" s="1"/>
  <c r="J608" i="5"/>
  <c r="H608" i="5"/>
  <c r="J607" i="5"/>
  <c r="H607" i="5"/>
  <c r="I607" i="5" s="1"/>
  <c r="J606" i="5"/>
  <c r="H606" i="5"/>
  <c r="J605" i="5"/>
  <c r="H605" i="5"/>
  <c r="J604" i="5"/>
  <c r="H604" i="5"/>
  <c r="J603" i="5"/>
  <c r="H603" i="5"/>
  <c r="J602" i="5"/>
  <c r="H602" i="5"/>
  <c r="J601" i="5"/>
  <c r="H601" i="5"/>
  <c r="F599" i="5"/>
  <c r="H598" i="5" s="1"/>
  <c r="J596" i="5"/>
  <c r="H596" i="5"/>
  <c r="J595" i="5"/>
  <c r="H595" i="5"/>
  <c r="I595" i="5" s="1"/>
  <c r="J594" i="5"/>
  <c r="H594" i="5"/>
  <c r="J593" i="5"/>
  <c r="H593" i="5"/>
  <c r="I593" i="5" s="1"/>
  <c r="J592" i="5"/>
  <c r="H592" i="5"/>
  <c r="J591" i="5"/>
  <c r="H591" i="5"/>
  <c r="I591" i="5" s="1"/>
  <c r="J590" i="5"/>
  <c r="H590" i="5"/>
  <c r="J589" i="5"/>
  <c r="H589" i="5"/>
  <c r="I589" i="5" s="1"/>
  <c r="J588" i="5"/>
  <c r="H588" i="5"/>
  <c r="J587" i="5"/>
  <c r="H587" i="5"/>
  <c r="I587" i="5" s="1"/>
  <c r="J586" i="5"/>
  <c r="H586" i="5"/>
  <c r="J585" i="5"/>
  <c r="H585" i="5"/>
  <c r="I585" i="5" s="1"/>
  <c r="J584" i="5"/>
  <c r="H584" i="5"/>
  <c r="J583" i="5"/>
  <c r="H583" i="5"/>
  <c r="I583" i="5" s="1"/>
  <c r="J582" i="5"/>
  <c r="H582" i="5"/>
  <c r="J581" i="5"/>
  <c r="H581" i="5"/>
  <c r="I581" i="5" s="1"/>
  <c r="J580" i="5"/>
  <c r="H580" i="5"/>
  <c r="J579" i="5"/>
  <c r="H579" i="5"/>
  <c r="I579" i="5" s="1"/>
  <c r="J578" i="5"/>
  <c r="H578" i="5"/>
  <c r="J577" i="5"/>
  <c r="H577" i="5"/>
  <c r="I577" i="5" s="1"/>
  <c r="J576" i="5"/>
  <c r="H576" i="5"/>
  <c r="J575" i="5"/>
  <c r="H575" i="5"/>
  <c r="I575" i="5" s="1"/>
  <c r="J574" i="5"/>
  <c r="H574" i="5"/>
  <c r="J573" i="5"/>
  <c r="H573" i="5"/>
  <c r="I573" i="5" s="1"/>
  <c r="J572" i="5"/>
  <c r="H572" i="5"/>
  <c r="E882" i="5" l="1"/>
  <c r="I795" i="5"/>
  <c r="I886" i="5"/>
  <c r="I664" i="5"/>
  <c r="I756" i="5"/>
  <c r="I902" i="5"/>
  <c r="I834" i="5"/>
  <c r="I704" i="5"/>
  <c r="H751" i="5"/>
  <c r="I635" i="5"/>
  <c r="I584" i="5"/>
  <c r="I741" i="5"/>
  <c r="I612" i="5"/>
  <c r="I651" i="5"/>
  <c r="I677" i="5"/>
  <c r="E679" i="5"/>
  <c r="I684" i="5"/>
  <c r="I685" i="5"/>
  <c r="I686" i="5"/>
  <c r="E721" i="5"/>
  <c r="I725" i="5"/>
  <c r="I772" i="5"/>
  <c r="E812" i="5"/>
  <c r="I818" i="5"/>
  <c r="E851" i="5"/>
  <c r="I865" i="5"/>
  <c r="I937" i="5"/>
  <c r="I925" i="5"/>
  <c r="I576" i="5"/>
  <c r="I592" i="5"/>
  <c r="H599" i="5"/>
  <c r="I620" i="5"/>
  <c r="I621" i="5"/>
  <c r="I622" i="5"/>
  <c r="I643" i="5"/>
  <c r="E654" i="5"/>
  <c r="H655" i="5"/>
  <c r="I694" i="5"/>
  <c r="I712" i="5"/>
  <c r="I733" i="5"/>
  <c r="E750" i="5"/>
  <c r="I764" i="5"/>
  <c r="I780" i="5"/>
  <c r="E782" i="5"/>
  <c r="I787" i="5"/>
  <c r="I803" i="5"/>
  <c r="I826" i="5"/>
  <c r="I842" i="5"/>
  <c r="H852" i="5"/>
  <c r="I857" i="5"/>
  <c r="I873" i="5"/>
  <c r="I894" i="5"/>
  <c r="I917" i="5"/>
  <c r="E936" i="5"/>
  <c r="I956" i="5"/>
  <c r="I572" i="5"/>
  <c r="I580" i="5"/>
  <c r="I588" i="5"/>
  <c r="I596" i="5"/>
  <c r="E598" i="5"/>
  <c r="I608" i="5"/>
  <c r="I616" i="5"/>
  <c r="E627" i="5"/>
  <c r="I631" i="5"/>
  <c r="I639" i="5"/>
  <c r="I647" i="5"/>
  <c r="I660" i="5"/>
  <c r="I673" i="5"/>
  <c r="H680" i="5"/>
  <c r="I690" i="5"/>
  <c r="I700" i="5"/>
  <c r="I708" i="5"/>
  <c r="I716" i="5"/>
  <c r="I729" i="5"/>
  <c r="I737" i="5"/>
  <c r="I745" i="5"/>
  <c r="I746" i="5"/>
  <c r="I747" i="5"/>
  <c r="I760" i="5"/>
  <c r="I768" i="5"/>
  <c r="I776" i="5"/>
  <c r="H783" i="5"/>
  <c r="I791" i="5"/>
  <c r="I799" i="5"/>
  <c r="I807" i="5"/>
  <c r="H813" i="5"/>
  <c r="I822" i="5"/>
  <c r="I830" i="5"/>
  <c r="I838" i="5"/>
  <c r="I846" i="5"/>
  <c r="I847" i="5"/>
  <c r="I848" i="5"/>
  <c r="I861" i="5"/>
  <c r="I869" i="5"/>
  <c r="I877" i="5"/>
  <c r="I890" i="5"/>
  <c r="I898" i="5"/>
  <c r="E909" i="5"/>
  <c r="I913" i="5"/>
  <c r="I921" i="5"/>
  <c r="I931" i="5"/>
  <c r="I574" i="5"/>
  <c r="I578" i="5"/>
  <c r="I582" i="5"/>
  <c r="I586" i="5"/>
  <c r="I590" i="5"/>
  <c r="I594" i="5"/>
  <c r="I601" i="5"/>
  <c r="I602" i="5"/>
  <c r="I603" i="5"/>
  <c r="I604" i="5"/>
  <c r="I605" i="5"/>
  <c r="I606" i="5"/>
  <c r="I610" i="5"/>
  <c r="I614" i="5"/>
  <c r="I618" i="5"/>
  <c r="I624" i="5"/>
  <c r="H628" i="5"/>
  <c r="I633" i="5"/>
  <c r="I637" i="5"/>
  <c r="I641" i="5"/>
  <c r="I645" i="5"/>
  <c r="I649" i="5"/>
  <c r="I658" i="5"/>
  <c r="I662" i="5"/>
  <c r="I666" i="5"/>
  <c r="I671" i="5"/>
  <c r="I675" i="5"/>
  <c r="I682" i="5"/>
  <c r="I688" i="5"/>
  <c r="I692" i="5"/>
  <c r="I696" i="5"/>
  <c r="I697" i="5"/>
  <c r="I698" i="5"/>
  <c r="I702" i="5"/>
  <c r="I706" i="5"/>
  <c r="I710" i="5"/>
  <c r="I714" i="5"/>
  <c r="I718" i="5"/>
  <c r="H722" i="5"/>
  <c r="I727" i="5"/>
  <c r="I731" i="5"/>
  <c r="I735" i="5"/>
  <c r="I739" i="5"/>
  <c r="I743" i="5"/>
  <c r="I754" i="5"/>
  <c r="I758" i="5"/>
  <c r="I762" i="5"/>
  <c r="I766" i="5"/>
  <c r="I770" i="5"/>
  <c r="I774" i="5"/>
  <c r="I778" i="5"/>
  <c r="I785" i="5"/>
  <c r="I789" i="5"/>
  <c r="I793" i="5"/>
  <c r="I797" i="5"/>
  <c r="I801" i="5"/>
  <c r="I805" i="5"/>
  <c r="I809" i="5"/>
  <c r="I815" i="5"/>
  <c r="I816" i="5"/>
  <c r="I820" i="5"/>
  <c r="I824" i="5"/>
  <c r="I828" i="5"/>
  <c r="I832" i="5"/>
  <c r="I836" i="5"/>
  <c r="I840" i="5"/>
  <c r="I844" i="5"/>
  <c r="I855" i="5"/>
  <c r="I859" i="5"/>
  <c r="I863" i="5"/>
  <c r="I867" i="5"/>
  <c r="I871" i="5"/>
  <c r="I875" i="5"/>
  <c r="I879" i="5"/>
  <c r="H883" i="5"/>
  <c r="I888" i="5"/>
  <c r="I892" i="5"/>
  <c r="I896" i="5"/>
  <c r="I900" i="5"/>
  <c r="I904" i="5"/>
  <c r="I905" i="5"/>
  <c r="I906" i="5"/>
  <c r="H910" i="5"/>
  <c r="I915" i="5"/>
  <c r="I919" i="5"/>
  <c r="I923" i="5"/>
  <c r="I927" i="5"/>
  <c r="I928" i="5"/>
  <c r="I929" i="5"/>
  <c r="I933" i="5"/>
  <c r="H570" i="5"/>
  <c r="F570" i="5"/>
  <c r="H569" i="5" s="1"/>
  <c r="E570" i="5"/>
  <c r="J567" i="5"/>
  <c r="H567" i="5"/>
  <c r="J566" i="5"/>
  <c r="H566" i="5"/>
  <c r="I566" i="5" s="1"/>
  <c r="J565" i="5"/>
  <c r="H565" i="5"/>
  <c r="J564" i="5"/>
  <c r="H564" i="5"/>
  <c r="I564" i="5" s="1"/>
  <c r="J563" i="5"/>
  <c r="H563" i="5"/>
  <c r="J562" i="5"/>
  <c r="H562" i="5"/>
  <c r="I562" i="5" s="1"/>
  <c r="J561" i="5"/>
  <c r="H561" i="5"/>
  <c r="I561" i="5" s="1"/>
  <c r="J560" i="5"/>
  <c r="H560" i="5"/>
  <c r="J559" i="5"/>
  <c r="H559" i="5"/>
  <c r="I559" i="5" s="1"/>
  <c r="J558" i="5"/>
  <c r="H558" i="5"/>
  <c r="J557" i="5"/>
  <c r="H557" i="5"/>
  <c r="I557" i="5" s="1"/>
  <c r="J556" i="5"/>
  <c r="H556" i="5"/>
  <c r="J555" i="5"/>
  <c r="H555" i="5"/>
  <c r="I555" i="5" s="1"/>
  <c r="J554" i="5"/>
  <c r="H554" i="5"/>
  <c r="J553" i="5"/>
  <c r="H553" i="5"/>
  <c r="I553" i="5" s="1"/>
  <c r="J552" i="5"/>
  <c r="H552" i="5"/>
  <c r="J551" i="5"/>
  <c r="H551" i="5"/>
  <c r="I551" i="5" s="1"/>
  <c r="J550" i="5"/>
  <c r="H550" i="5"/>
  <c r="J549" i="5"/>
  <c r="H549" i="5"/>
  <c r="I549" i="5" s="1"/>
  <c r="J548" i="5"/>
  <c r="H548" i="5"/>
  <c r="J547" i="5"/>
  <c r="H547" i="5"/>
  <c r="I547" i="5" s="1"/>
  <c r="J546" i="5"/>
  <c r="H546" i="5"/>
  <c r="J545" i="5"/>
  <c r="H545" i="5"/>
  <c r="I545" i="5" s="1"/>
  <c r="J544" i="5"/>
  <c r="H544" i="5"/>
  <c r="J543" i="5"/>
  <c r="H543" i="5"/>
  <c r="I543" i="5" s="1"/>
  <c r="J542" i="5"/>
  <c r="H542" i="5"/>
  <c r="J541" i="5"/>
  <c r="H541" i="5"/>
  <c r="I541" i="5" s="1"/>
  <c r="J540" i="5"/>
  <c r="H540" i="5"/>
  <c r="J539" i="5"/>
  <c r="H539" i="5"/>
  <c r="I539" i="5" s="1"/>
  <c r="J538" i="5"/>
  <c r="H538" i="5"/>
  <c r="J537" i="5"/>
  <c r="H537" i="5"/>
  <c r="I537" i="5" s="1"/>
  <c r="J536" i="5"/>
  <c r="H536" i="5"/>
  <c r="J535" i="5"/>
  <c r="H535" i="5"/>
  <c r="I535" i="5" s="1"/>
  <c r="J534" i="5"/>
  <c r="H534" i="5"/>
  <c r="J533" i="5"/>
  <c r="H533" i="5"/>
  <c r="I533" i="5" s="1"/>
  <c r="J532" i="5"/>
  <c r="H532" i="5"/>
  <c r="J531" i="5"/>
  <c r="H531" i="5"/>
  <c r="I531" i="5" s="1"/>
  <c r="J530" i="5"/>
  <c r="H530" i="5"/>
  <c r="J529" i="5"/>
  <c r="H529" i="5"/>
  <c r="I529" i="5" s="1"/>
  <c r="F527" i="5"/>
  <c r="H526" i="5" s="1"/>
  <c r="E527" i="5"/>
  <c r="J524" i="5"/>
  <c r="H524" i="5"/>
  <c r="I524" i="5" s="1"/>
  <c r="J523" i="5"/>
  <c r="H523" i="5"/>
  <c r="J522" i="5"/>
  <c r="H522" i="5"/>
  <c r="I522" i="5" s="1"/>
  <c r="J521" i="5"/>
  <c r="H521" i="5"/>
  <c r="J520" i="5"/>
  <c r="H520" i="5"/>
  <c r="I520" i="5" s="1"/>
  <c r="J519" i="5"/>
  <c r="H519" i="5"/>
  <c r="J518" i="5"/>
  <c r="H518" i="5"/>
  <c r="I518" i="5" s="1"/>
  <c r="J517" i="5"/>
  <c r="H517" i="5"/>
  <c r="J516" i="5"/>
  <c r="H516" i="5"/>
  <c r="I516" i="5" s="1"/>
  <c r="J515" i="5"/>
  <c r="H515" i="5"/>
  <c r="J514" i="5"/>
  <c r="H514" i="5"/>
  <c r="I514" i="5" s="1"/>
  <c r="J513" i="5"/>
  <c r="H513" i="5"/>
  <c r="J512" i="5"/>
  <c r="H512" i="5"/>
  <c r="J511" i="5"/>
  <c r="H511" i="5"/>
  <c r="J510" i="5"/>
  <c r="H510" i="5"/>
  <c r="I510" i="5" s="1"/>
  <c r="J509" i="5"/>
  <c r="H509" i="5"/>
  <c r="J508" i="5"/>
  <c r="H508" i="5"/>
  <c r="I508" i="5" s="1"/>
  <c r="J507" i="5"/>
  <c r="H507" i="5"/>
  <c r="J506" i="5"/>
  <c r="H506" i="5"/>
  <c r="I506" i="5" s="1"/>
  <c r="F504" i="5"/>
  <c r="H503" i="5" s="1"/>
  <c r="E504" i="5"/>
  <c r="J501" i="5"/>
  <c r="H501" i="5"/>
  <c r="J500" i="5"/>
  <c r="H500" i="5"/>
  <c r="J499" i="5"/>
  <c r="H499" i="5"/>
  <c r="J498" i="5"/>
  <c r="H498" i="5"/>
  <c r="J497" i="5"/>
  <c r="H497" i="5"/>
  <c r="J496" i="5"/>
  <c r="H496" i="5"/>
  <c r="J495" i="5"/>
  <c r="H495" i="5"/>
  <c r="J494" i="5"/>
  <c r="H494" i="5"/>
  <c r="I494" i="5" s="1"/>
  <c r="J493" i="5"/>
  <c r="H493" i="5"/>
  <c r="J492" i="5"/>
  <c r="H492" i="5"/>
  <c r="I492" i="5" s="1"/>
  <c r="J491" i="5"/>
  <c r="H491" i="5"/>
  <c r="J490" i="5"/>
  <c r="H490" i="5"/>
  <c r="I490" i="5" s="1"/>
  <c r="J489" i="5"/>
  <c r="H489" i="5"/>
  <c r="J488" i="5"/>
  <c r="H488" i="5"/>
  <c r="I488" i="5" s="1"/>
  <c r="J487" i="5"/>
  <c r="H487" i="5"/>
  <c r="J486" i="5"/>
  <c r="H486" i="5"/>
  <c r="I486" i="5" s="1"/>
  <c r="J485" i="5"/>
  <c r="H485" i="5"/>
  <c r="J484" i="5"/>
  <c r="H484" i="5"/>
  <c r="I484" i="5" s="1"/>
  <c r="J483" i="5"/>
  <c r="H483" i="5"/>
  <c r="J482" i="5"/>
  <c r="H482" i="5"/>
  <c r="I482" i="5" s="1"/>
  <c r="J481" i="5"/>
  <c r="H481" i="5"/>
  <c r="J480" i="5"/>
  <c r="H480" i="5"/>
  <c r="I480" i="5" s="1"/>
  <c r="J479" i="5"/>
  <c r="H479" i="5"/>
  <c r="J478" i="5"/>
  <c r="H478" i="5"/>
  <c r="I478" i="5" s="1"/>
  <c r="J477" i="5"/>
  <c r="H477" i="5"/>
  <c r="J476" i="5"/>
  <c r="H476" i="5"/>
  <c r="I476" i="5" s="1"/>
  <c r="J475" i="5"/>
  <c r="H475" i="5"/>
  <c r="J474" i="5"/>
  <c r="H474" i="5"/>
  <c r="I474" i="5" s="1"/>
  <c r="J473" i="5"/>
  <c r="H473" i="5"/>
  <c r="J472" i="5"/>
  <c r="H472" i="5"/>
  <c r="I472" i="5" s="1"/>
  <c r="J471" i="5"/>
  <c r="H471" i="5"/>
  <c r="J470" i="5"/>
  <c r="H470" i="5"/>
  <c r="J469" i="5"/>
  <c r="H469" i="5"/>
  <c r="J468" i="5"/>
  <c r="H468" i="5"/>
  <c r="I468" i="5" s="1"/>
  <c r="J467" i="5"/>
  <c r="H467" i="5"/>
  <c r="J466" i="5"/>
  <c r="H466" i="5"/>
  <c r="I466" i="5" s="1"/>
  <c r="J465" i="5"/>
  <c r="H465" i="5"/>
  <c r="J464" i="5"/>
  <c r="H464" i="5"/>
  <c r="I464" i="5" s="1"/>
  <c r="J463" i="5"/>
  <c r="H463" i="5"/>
  <c r="J462" i="5"/>
  <c r="H462" i="5"/>
  <c r="I462" i="5" s="1"/>
  <c r="F460" i="5"/>
  <c r="H459" i="5" s="1"/>
  <c r="E460" i="5"/>
  <c r="J457" i="5"/>
  <c r="H457" i="5"/>
  <c r="I457" i="5" s="1"/>
  <c r="J456" i="5"/>
  <c r="H456" i="5"/>
  <c r="J455" i="5"/>
  <c r="H455" i="5"/>
  <c r="I455" i="5" s="1"/>
  <c r="J454" i="5"/>
  <c r="H454" i="5"/>
  <c r="J453" i="5"/>
  <c r="H453" i="5"/>
  <c r="I453" i="5" s="1"/>
  <c r="J452" i="5"/>
  <c r="H452" i="5"/>
  <c r="J451" i="5"/>
  <c r="H451" i="5"/>
  <c r="I451" i="5" s="1"/>
  <c r="J450" i="5"/>
  <c r="H450" i="5"/>
  <c r="J449" i="5"/>
  <c r="H449" i="5"/>
  <c r="I449" i="5" s="1"/>
  <c r="J448" i="5"/>
  <c r="H448" i="5"/>
  <c r="J447" i="5"/>
  <c r="H447" i="5"/>
  <c r="I447" i="5" s="1"/>
  <c r="J446" i="5"/>
  <c r="H446" i="5"/>
  <c r="J445" i="5"/>
  <c r="H445" i="5"/>
  <c r="I445" i="5" s="1"/>
  <c r="J444" i="5"/>
  <c r="H444" i="5"/>
  <c r="J443" i="5"/>
  <c r="H443" i="5"/>
  <c r="I443" i="5" s="1"/>
  <c r="J442" i="5"/>
  <c r="H442" i="5"/>
  <c r="J441" i="5"/>
  <c r="H441" i="5"/>
  <c r="I441" i="5" s="1"/>
  <c r="J440" i="5"/>
  <c r="H440" i="5"/>
  <c r="J439" i="5"/>
  <c r="H439" i="5"/>
  <c r="I439" i="5" s="1"/>
  <c r="J438" i="5"/>
  <c r="H438" i="5"/>
  <c r="J437" i="5"/>
  <c r="H437" i="5"/>
  <c r="I437" i="5" s="1"/>
  <c r="J436" i="5"/>
  <c r="H436" i="5"/>
  <c r="J435" i="5"/>
  <c r="H435" i="5"/>
  <c r="I435" i="5" s="1"/>
  <c r="J434" i="5"/>
  <c r="H434" i="5"/>
  <c r="J433" i="5"/>
  <c r="J432" i="5"/>
  <c r="H432" i="5"/>
  <c r="J431" i="5"/>
  <c r="H431" i="5"/>
  <c r="I431" i="5" s="1"/>
  <c r="J430" i="5"/>
  <c r="H430" i="5"/>
  <c r="J429" i="5"/>
  <c r="H429" i="5"/>
  <c r="I429" i="5" s="1"/>
  <c r="J428" i="5"/>
  <c r="H428" i="5"/>
  <c r="J427" i="5"/>
  <c r="H427" i="5"/>
  <c r="I427" i="5" s="1"/>
  <c r="J426" i="5"/>
  <c r="H426" i="5"/>
  <c r="J425" i="5"/>
  <c r="H425" i="5"/>
  <c r="I425" i="5" s="1"/>
  <c r="F423" i="5"/>
  <c r="H422" i="5" s="1"/>
  <c r="E423" i="5"/>
  <c r="J420" i="5"/>
  <c r="H420" i="5"/>
  <c r="I420" i="5" s="1"/>
  <c r="J419" i="5"/>
  <c r="H419" i="5"/>
  <c r="J418" i="5"/>
  <c r="H418" i="5"/>
  <c r="I418" i="5" s="1"/>
  <c r="J417" i="5"/>
  <c r="H417" i="5"/>
  <c r="J416" i="5"/>
  <c r="H416" i="5"/>
  <c r="I416" i="5" s="1"/>
  <c r="J415" i="5"/>
  <c r="H415" i="5"/>
  <c r="J414" i="5"/>
  <c r="H414" i="5"/>
  <c r="I414" i="5" s="1"/>
  <c r="J413" i="5"/>
  <c r="H413" i="5"/>
  <c r="J412" i="5"/>
  <c r="H412" i="5"/>
  <c r="I412" i="5" s="1"/>
  <c r="J411" i="5"/>
  <c r="H411" i="5"/>
  <c r="I411" i="5" s="1"/>
  <c r="J410" i="5"/>
  <c r="H410" i="5"/>
  <c r="I410" i="5" s="1"/>
  <c r="J409" i="5"/>
  <c r="H409" i="5"/>
  <c r="I409" i="5" s="1"/>
  <c r="J408" i="5"/>
  <c r="H408" i="5"/>
  <c r="I408" i="5" s="1"/>
  <c r="J407" i="5"/>
  <c r="H407" i="5"/>
  <c r="I407" i="5" s="1"/>
  <c r="J406" i="5"/>
  <c r="H406" i="5"/>
  <c r="I406" i="5" s="1"/>
  <c r="J405" i="5"/>
  <c r="H405" i="5"/>
  <c r="I405" i="5" s="1"/>
  <c r="J404" i="5"/>
  <c r="H404" i="5"/>
  <c r="I404" i="5" s="1"/>
  <c r="J403" i="5"/>
  <c r="H403" i="5"/>
  <c r="I448" i="5" l="1"/>
  <c r="I479" i="5"/>
  <c r="E526" i="5"/>
  <c r="I530" i="5"/>
  <c r="I430" i="5"/>
  <c r="E459" i="5"/>
  <c r="H460" i="5"/>
  <c r="I495" i="5"/>
  <c r="I496" i="5"/>
  <c r="I497" i="5"/>
  <c r="I498" i="5"/>
  <c r="I499" i="5"/>
  <c r="I500" i="5"/>
  <c r="I501" i="5"/>
  <c r="E503" i="5"/>
  <c r="I507" i="5"/>
  <c r="I546" i="5"/>
  <c r="I417" i="5"/>
  <c r="I440" i="5"/>
  <c r="I456" i="5"/>
  <c r="I469" i="5"/>
  <c r="I470" i="5"/>
  <c r="I471" i="5"/>
  <c r="I487" i="5"/>
  <c r="I517" i="5"/>
  <c r="I538" i="5"/>
  <c r="I554" i="5"/>
  <c r="I413" i="5"/>
  <c r="E422" i="5"/>
  <c r="I426" i="5"/>
  <c r="I436" i="5"/>
  <c r="I444" i="5"/>
  <c r="I452" i="5"/>
  <c r="I465" i="5"/>
  <c r="I475" i="5"/>
  <c r="I483" i="5"/>
  <c r="I491" i="5"/>
  <c r="I511" i="5"/>
  <c r="I512" i="5"/>
  <c r="I513" i="5"/>
  <c r="I521" i="5"/>
  <c r="I534" i="5"/>
  <c r="I542" i="5"/>
  <c r="I550" i="5"/>
  <c r="I558" i="5"/>
  <c r="I565" i="5"/>
  <c r="E569" i="5"/>
  <c r="I910" i="5"/>
  <c r="I883" i="5"/>
  <c r="I852" i="5"/>
  <c r="I722" i="5"/>
  <c r="I628" i="5"/>
  <c r="I570" i="5"/>
  <c r="I751" i="5"/>
  <c r="I655" i="5"/>
  <c r="I783" i="5"/>
  <c r="I680" i="5"/>
  <c r="I403" i="5"/>
  <c r="I415" i="5"/>
  <c r="I419" i="5"/>
  <c r="H423" i="5"/>
  <c r="I428" i="5"/>
  <c r="I432" i="5"/>
  <c r="I433" i="5"/>
  <c r="I434" i="5"/>
  <c r="I438" i="5"/>
  <c r="I442" i="5"/>
  <c r="I446" i="5"/>
  <c r="I450" i="5"/>
  <c r="I454" i="5"/>
  <c r="I463" i="5"/>
  <c r="I467" i="5"/>
  <c r="I473" i="5"/>
  <c r="I477" i="5"/>
  <c r="I481" i="5"/>
  <c r="I485" i="5"/>
  <c r="I489" i="5"/>
  <c r="I493" i="5"/>
  <c r="H504" i="5"/>
  <c r="I509" i="5"/>
  <c r="I515" i="5"/>
  <c r="I519" i="5"/>
  <c r="I523" i="5"/>
  <c r="H527" i="5"/>
  <c r="I532" i="5"/>
  <c r="I536" i="5"/>
  <c r="I540" i="5"/>
  <c r="I544" i="5"/>
  <c r="I548" i="5"/>
  <c r="I552" i="5"/>
  <c r="I556" i="5"/>
  <c r="I560" i="5"/>
  <c r="I563" i="5"/>
  <c r="I567" i="5"/>
  <c r="I813" i="5"/>
  <c r="I599" i="5"/>
  <c r="J402" i="5"/>
  <c r="H402" i="5"/>
  <c r="I402" i="5" s="1"/>
  <c r="J401" i="5"/>
  <c r="H401" i="5"/>
  <c r="J400" i="5"/>
  <c r="H400" i="5"/>
  <c r="I400" i="5" s="1"/>
  <c r="J399" i="5"/>
  <c r="H399" i="5"/>
  <c r="J398" i="5"/>
  <c r="H398" i="5"/>
  <c r="I398" i="5" s="1"/>
  <c r="J397" i="5"/>
  <c r="H397" i="5"/>
  <c r="J396" i="5"/>
  <c r="H396" i="5"/>
  <c r="I396" i="5" s="1"/>
  <c r="J395" i="5"/>
  <c r="H395" i="5"/>
  <c r="J394" i="5"/>
  <c r="H394" i="5"/>
  <c r="I394" i="5" s="1"/>
  <c r="J393" i="5"/>
  <c r="H393" i="5"/>
  <c r="J392" i="5"/>
  <c r="H392" i="5"/>
  <c r="I392" i="5" s="1"/>
  <c r="J391" i="5"/>
  <c r="H391" i="5"/>
  <c r="J390" i="5"/>
  <c r="H390" i="5"/>
  <c r="I390" i="5" s="1"/>
  <c r="J389" i="5"/>
  <c r="H389" i="5"/>
  <c r="F387" i="5"/>
  <c r="H386" i="5" s="1"/>
  <c r="E387" i="5"/>
  <c r="J384" i="5"/>
  <c r="H384" i="5"/>
  <c r="J383" i="5"/>
  <c r="H383" i="5"/>
  <c r="I383" i="5" s="1"/>
  <c r="J382" i="5"/>
  <c r="H382" i="5"/>
  <c r="J381" i="5"/>
  <c r="H381" i="5"/>
  <c r="I381" i="5" s="1"/>
  <c r="J380" i="5"/>
  <c r="H380" i="5"/>
  <c r="J379" i="5"/>
  <c r="H379" i="5"/>
  <c r="I379" i="5" s="1"/>
  <c r="J378" i="5"/>
  <c r="H378" i="5"/>
  <c r="J377" i="5"/>
  <c r="H377" i="5"/>
  <c r="I377" i="5" s="1"/>
  <c r="J376" i="5"/>
  <c r="H376" i="5"/>
  <c r="J375" i="5"/>
  <c r="H375" i="5"/>
  <c r="J374" i="5"/>
  <c r="H374" i="5"/>
  <c r="F372" i="5"/>
  <c r="E372" i="5"/>
  <c r="J369" i="5"/>
  <c r="H369" i="5"/>
  <c r="J368" i="5"/>
  <c r="H368" i="5"/>
  <c r="I368" i="5" s="1"/>
  <c r="J367" i="5"/>
  <c r="H367" i="5"/>
  <c r="J366" i="5"/>
  <c r="H366" i="5"/>
  <c r="I366" i="5" s="1"/>
  <c r="J365" i="5"/>
  <c r="H365" i="5"/>
  <c r="J364" i="5"/>
  <c r="H364" i="5"/>
  <c r="I364" i="5" s="1"/>
  <c r="J363" i="5"/>
  <c r="H363" i="5"/>
  <c r="J362" i="5"/>
  <c r="H362" i="5"/>
  <c r="I362" i="5" s="1"/>
  <c r="J361" i="5"/>
  <c r="H361" i="5"/>
  <c r="J360" i="5"/>
  <c r="H360" i="5"/>
  <c r="I360" i="5" s="1"/>
  <c r="J359" i="5"/>
  <c r="H359" i="5"/>
  <c r="I359" i="5" s="1"/>
  <c r="J358" i="5"/>
  <c r="H358" i="5"/>
  <c r="I358" i="5" s="1"/>
  <c r="J357" i="5"/>
  <c r="H357" i="5"/>
  <c r="I357" i="5" s="1"/>
  <c r="J356" i="5"/>
  <c r="H356" i="5"/>
  <c r="I356" i="5" s="1"/>
  <c r="J355" i="5"/>
  <c r="H355" i="5"/>
  <c r="I355" i="5" s="1"/>
  <c r="J354" i="5"/>
  <c r="H354" i="5"/>
  <c r="I354" i="5" s="1"/>
  <c r="J353" i="5"/>
  <c r="H353" i="5"/>
  <c r="I353" i="5" s="1"/>
  <c r="J352" i="5"/>
  <c r="H352" i="5"/>
  <c r="I352" i="5" s="1"/>
  <c r="J351" i="5"/>
  <c r="H351" i="5"/>
  <c r="I351" i="5" s="1"/>
  <c r="J350" i="5"/>
  <c r="H350" i="5"/>
  <c r="I350" i="5" s="1"/>
  <c r="J349" i="5"/>
  <c r="H349" i="5"/>
  <c r="J348" i="5"/>
  <c r="H348" i="5"/>
  <c r="I348" i="5" s="1"/>
  <c r="J347" i="5"/>
  <c r="H347" i="5"/>
  <c r="J346" i="5"/>
  <c r="H346" i="5"/>
  <c r="J345" i="5"/>
  <c r="H345" i="5"/>
  <c r="J344" i="5"/>
  <c r="H344" i="5"/>
  <c r="I344" i="5" s="1"/>
  <c r="J343" i="5"/>
  <c r="H343" i="5"/>
  <c r="J342" i="5"/>
  <c r="H342" i="5"/>
  <c r="I342" i="5" s="1"/>
  <c r="F340" i="5"/>
  <c r="H339" i="5" s="1"/>
  <c r="E340" i="5"/>
  <c r="J337" i="5"/>
  <c r="H337" i="5"/>
  <c r="I337" i="5" s="1"/>
  <c r="J336" i="5"/>
  <c r="H336" i="5"/>
  <c r="J335" i="5"/>
  <c r="H335" i="5"/>
  <c r="I335" i="5" s="1"/>
  <c r="J334" i="5"/>
  <c r="H334" i="5"/>
  <c r="J333" i="5"/>
  <c r="H333" i="5"/>
  <c r="I333" i="5" s="1"/>
  <c r="J332" i="5"/>
  <c r="H332" i="5"/>
  <c r="J331" i="5"/>
  <c r="H331" i="5"/>
  <c r="I331" i="5" s="1"/>
  <c r="J330" i="5"/>
  <c r="H330" i="5"/>
  <c r="J329" i="5"/>
  <c r="H329" i="5"/>
  <c r="I329" i="5" s="1"/>
  <c r="J328" i="5"/>
  <c r="H328" i="5"/>
  <c r="J327" i="5"/>
  <c r="H327" i="5"/>
  <c r="I327" i="5" s="1"/>
  <c r="J326" i="5"/>
  <c r="H326" i="5"/>
  <c r="J325" i="5"/>
  <c r="H325" i="5"/>
  <c r="I325" i="5" s="1"/>
  <c r="J324" i="5"/>
  <c r="H324" i="5"/>
  <c r="J323" i="5"/>
  <c r="H323" i="5"/>
  <c r="I323" i="5" s="1"/>
  <c r="J322" i="5"/>
  <c r="H322" i="5"/>
  <c r="J321" i="5"/>
  <c r="H321" i="5"/>
  <c r="I321" i="5" s="1"/>
  <c r="J320" i="5"/>
  <c r="H320" i="5"/>
  <c r="J319" i="5"/>
  <c r="H319" i="5"/>
  <c r="I319" i="5" s="1"/>
  <c r="J318" i="5"/>
  <c r="H318" i="5"/>
  <c r="J317" i="5"/>
  <c r="H317" i="5"/>
  <c r="I317" i="5" s="1"/>
  <c r="J316" i="5"/>
  <c r="H316" i="5"/>
  <c r="F314" i="5"/>
  <c r="H313" i="5" s="1"/>
  <c r="E314" i="5"/>
  <c r="J311" i="5"/>
  <c r="H311" i="5"/>
  <c r="J310" i="5"/>
  <c r="H310" i="5"/>
  <c r="I310" i="5" s="1"/>
  <c r="J309" i="5"/>
  <c r="H309" i="5"/>
  <c r="J308" i="5"/>
  <c r="H308" i="5"/>
  <c r="I308" i="5" s="1"/>
  <c r="J307" i="5"/>
  <c r="H307" i="5"/>
  <c r="J306" i="5"/>
  <c r="H306" i="5"/>
  <c r="I306" i="5" s="1"/>
  <c r="J305" i="5"/>
  <c r="H305" i="5"/>
  <c r="J304" i="5"/>
  <c r="H304" i="5"/>
  <c r="I304" i="5" s="1"/>
  <c r="J303" i="5"/>
  <c r="H303" i="5"/>
  <c r="J302" i="5"/>
  <c r="H302" i="5"/>
  <c r="I302" i="5" s="1"/>
  <c r="J301" i="5"/>
  <c r="H301" i="5"/>
  <c r="J300" i="5"/>
  <c r="H300" i="5"/>
  <c r="I300" i="5" s="1"/>
  <c r="J299" i="5"/>
  <c r="H299" i="5"/>
  <c r="J298" i="5"/>
  <c r="H298" i="5"/>
  <c r="I298" i="5" s="1"/>
  <c r="J297" i="5"/>
  <c r="H297" i="5"/>
  <c r="J296" i="5"/>
  <c r="H296" i="5"/>
  <c r="I296" i="5" s="1"/>
  <c r="J295" i="5"/>
  <c r="H295" i="5"/>
  <c r="J294" i="5"/>
  <c r="H294" i="5"/>
  <c r="I294" i="5" s="1"/>
  <c r="J293" i="5"/>
  <c r="H293" i="5"/>
  <c r="J292" i="5"/>
  <c r="H292" i="5"/>
  <c r="I292" i="5" s="1"/>
  <c r="J291" i="5"/>
  <c r="H291" i="5"/>
  <c r="J290" i="5"/>
  <c r="H290" i="5"/>
  <c r="I290" i="5" s="1"/>
  <c r="J289" i="5"/>
  <c r="H289" i="5"/>
  <c r="J288" i="5"/>
  <c r="H288" i="5"/>
  <c r="I288" i="5" s="1"/>
  <c r="J287" i="5"/>
  <c r="H287" i="5"/>
  <c r="F285" i="5"/>
  <c r="H284" i="5" s="1"/>
  <c r="E285" i="5"/>
  <c r="J282" i="5"/>
  <c r="H282" i="5"/>
  <c r="J281" i="5"/>
  <c r="H281" i="5"/>
  <c r="I281" i="5" s="1"/>
  <c r="J280" i="5"/>
  <c r="H280" i="5"/>
  <c r="J279" i="5"/>
  <c r="H279" i="5"/>
  <c r="I279" i="5" s="1"/>
  <c r="J278" i="5"/>
  <c r="H278" i="5"/>
  <c r="J277" i="5"/>
  <c r="H277" i="5"/>
  <c r="I277" i="5" s="1"/>
  <c r="J276" i="5"/>
  <c r="H276" i="5"/>
  <c r="J275" i="5"/>
  <c r="H275" i="5"/>
  <c r="I275" i="5" s="1"/>
  <c r="J274" i="5"/>
  <c r="H274" i="5"/>
  <c r="J273" i="5"/>
  <c r="H273" i="5"/>
  <c r="I273" i="5" s="1"/>
  <c r="J272" i="5"/>
  <c r="H272" i="5"/>
  <c r="J271" i="5"/>
  <c r="H271" i="5"/>
  <c r="I271" i="5" s="1"/>
  <c r="J270" i="5"/>
  <c r="H270" i="5"/>
  <c r="J269" i="5"/>
  <c r="H269" i="5"/>
  <c r="I269" i="5" s="1"/>
  <c r="J268" i="5"/>
  <c r="H268" i="5"/>
  <c r="J267" i="5"/>
  <c r="H267" i="5"/>
  <c r="I267" i="5" s="1"/>
  <c r="J266" i="5"/>
  <c r="H266" i="5"/>
  <c r="I266" i="5" s="1"/>
  <c r="J265" i="5"/>
  <c r="H265" i="5"/>
  <c r="I265" i="5" s="1"/>
  <c r="J264" i="5"/>
  <c r="H264" i="5"/>
  <c r="J263" i="5"/>
  <c r="H263" i="5"/>
  <c r="I263" i="5" s="1"/>
  <c r="J262" i="5"/>
  <c r="H262" i="5"/>
  <c r="J261" i="5"/>
  <c r="H261" i="5"/>
  <c r="I261" i="5" s="1"/>
  <c r="J260" i="5"/>
  <c r="H260" i="5"/>
  <c r="F258" i="5"/>
  <c r="H257" i="5" s="1"/>
  <c r="E258" i="5"/>
  <c r="J255" i="5"/>
  <c r="H255" i="5"/>
  <c r="J254" i="5"/>
  <c r="H254" i="5"/>
  <c r="I254" i="5" s="1"/>
  <c r="J253" i="5"/>
  <c r="H253" i="5"/>
  <c r="J252" i="5"/>
  <c r="H252" i="5"/>
  <c r="I252" i="5" s="1"/>
  <c r="J251" i="5"/>
  <c r="H251" i="5"/>
  <c r="J250" i="5"/>
  <c r="H250" i="5"/>
  <c r="I250" i="5" s="1"/>
  <c r="J249" i="5"/>
  <c r="H249" i="5"/>
  <c r="J248" i="5"/>
  <c r="H248" i="5"/>
  <c r="I248" i="5" s="1"/>
  <c r="J247" i="5"/>
  <c r="H247" i="5"/>
  <c r="J246" i="5"/>
  <c r="H246" i="5"/>
  <c r="I246" i="5" s="1"/>
  <c r="J245" i="5"/>
  <c r="H245" i="5"/>
  <c r="J244" i="5"/>
  <c r="H244" i="5"/>
  <c r="I244" i="5" s="1"/>
  <c r="J243" i="5"/>
  <c r="H243" i="5"/>
  <c r="J242" i="5"/>
  <c r="H242" i="5"/>
  <c r="I242" i="5" s="1"/>
  <c r="J241" i="5"/>
  <c r="H241" i="5"/>
  <c r="J240" i="5"/>
  <c r="H240" i="5"/>
  <c r="I240" i="5" s="1"/>
  <c r="J239" i="5"/>
  <c r="H239" i="5"/>
  <c r="J238" i="5"/>
  <c r="H238" i="5"/>
  <c r="I238" i="5" s="1"/>
  <c r="D238" i="5"/>
  <c r="J237" i="5"/>
  <c r="H237" i="5"/>
  <c r="J236" i="5"/>
  <c r="H236" i="5"/>
  <c r="I236" i="5" s="1"/>
  <c r="J235" i="5"/>
  <c r="H235" i="5"/>
  <c r="J234" i="5"/>
  <c r="H234" i="5"/>
  <c r="I234" i="5" s="1"/>
  <c r="J233" i="5"/>
  <c r="H233" i="5"/>
  <c r="J232" i="5"/>
  <c r="I232" i="5"/>
  <c r="J231" i="5"/>
  <c r="H231" i="5"/>
  <c r="J230" i="5"/>
  <c r="H230" i="5"/>
  <c r="I230" i="5" s="1"/>
  <c r="D230" i="5"/>
  <c r="J229" i="5"/>
  <c r="D229" i="5"/>
  <c r="F227" i="5"/>
  <c r="E227" i="5"/>
  <c r="F226" i="5"/>
  <c r="J224" i="5"/>
  <c r="H224" i="5"/>
  <c r="J223" i="5"/>
  <c r="H223" i="5"/>
  <c r="I223" i="5" s="1"/>
  <c r="J222" i="5"/>
  <c r="H222" i="5"/>
  <c r="J221" i="5"/>
  <c r="H221" i="5"/>
  <c r="I221" i="5" s="1"/>
  <c r="J220" i="5"/>
  <c r="H220" i="5"/>
  <c r="J219" i="5"/>
  <c r="H219" i="5"/>
  <c r="I219" i="5" s="1"/>
  <c r="J218" i="5"/>
  <c r="H218" i="5"/>
  <c r="J217" i="5"/>
  <c r="H217" i="5"/>
  <c r="I217" i="5" s="1"/>
  <c r="J216" i="5"/>
  <c r="H216" i="5"/>
  <c r="J215" i="5"/>
  <c r="H215" i="5"/>
  <c r="I215" i="5" s="1"/>
  <c r="J214" i="5"/>
  <c r="H214" i="5"/>
  <c r="J213" i="5"/>
  <c r="H213" i="5"/>
  <c r="I213" i="5" s="1"/>
  <c r="J212" i="5"/>
  <c r="H212" i="5"/>
  <c r="J211" i="5"/>
  <c r="H211" i="5"/>
  <c r="I211" i="5" s="1"/>
  <c r="J210" i="5"/>
  <c r="H210" i="5"/>
  <c r="J209" i="5"/>
  <c r="H209" i="5"/>
  <c r="I209" i="5" s="1"/>
  <c r="J208" i="5"/>
  <c r="H208" i="5"/>
  <c r="J207" i="5"/>
  <c r="H207" i="5"/>
  <c r="I207" i="5" s="1"/>
  <c r="J206" i="5"/>
  <c r="H206" i="5"/>
  <c r="J205" i="5"/>
  <c r="H205" i="5"/>
  <c r="I205" i="5" s="1"/>
  <c r="J204" i="5"/>
  <c r="H204" i="5"/>
  <c r="J203" i="5"/>
  <c r="H203" i="5"/>
  <c r="I203" i="5" s="1"/>
  <c r="J202" i="5"/>
  <c r="H202" i="5"/>
  <c r="J201" i="5"/>
  <c r="H201" i="5"/>
  <c r="I201" i="5" s="1"/>
  <c r="J200" i="5"/>
  <c r="H200" i="5"/>
  <c r="J199" i="5"/>
  <c r="H199" i="5"/>
  <c r="I199" i="5" s="1"/>
  <c r="J198" i="5"/>
  <c r="H198" i="5"/>
  <c r="I198" i="5" s="1"/>
  <c r="J197" i="5"/>
  <c r="H197" i="5"/>
  <c r="I197" i="5" s="1"/>
  <c r="F195" i="5"/>
  <c r="H194" i="5" s="1"/>
  <c r="E195" i="5"/>
  <c r="J192" i="5"/>
  <c r="H192" i="5"/>
  <c r="I192" i="5" s="1"/>
  <c r="J191" i="5"/>
  <c r="H191" i="5"/>
  <c r="J190" i="5"/>
  <c r="H190" i="5"/>
  <c r="I190" i="5" s="1"/>
  <c r="J189" i="5"/>
  <c r="H189" i="5"/>
  <c r="J188" i="5"/>
  <c r="H188" i="5"/>
  <c r="I188" i="5" s="1"/>
  <c r="J187" i="5"/>
  <c r="H187" i="5"/>
  <c r="J186" i="5"/>
  <c r="H186" i="5"/>
  <c r="I186" i="5" s="1"/>
  <c r="J185" i="5"/>
  <c r="H185" i="5"/>
  <c r="J184" i="5"/>
  <c r="H184" i="5"/>
  <c r="I184" i="5" s="1"/>
  <c r="J183" i="5"/>
  <c r="H183" i="5"/>
  <c r="J182" i="5"/>
  <c r="H182" i="5"/>
  <c r="I182" i="5" s="1"/>
  <c r="J181" i="5"/>
  <c r="H181" i="5"/>
  <c r="J180" i="5"/>
  <c r="H180" i="5"/>
  <c r="I180" i="5" s="1"/>
  <c r="J179" i="5"/>
  <c r="H179" i="5"/>
  <c r="J178" i="5"/>
  <c r="H178" i="5"/>
  <c r="I178" i="5" s="1"/>
  <c r="J177" i="5"/>
  <c r="H177" i="5"/>
  <c r="J176" i="5"/>
  <c r="H176" i="5"/>
  <c r="I176" i="5" s="1"/>
  <c r="J175" i="5"/>
  <c r="H175" i="5"/>
  <c r="J174" i="5"/>
  <c r="H174" i="5"/>
  <c r="I174" i="5" s="1"/>
  <c r="J173" i="5"/>
  <c r="H173" i="5"/>
  <c r="J172" i="5"/>
  <c r="H172" i="5"/>
  <c r="I172" i="5" s="1"/>
  <c r="J171" i="5"/>
  <c r="H171" i="5"/>
  <c r="J170" i="5"/>
  <c r="H170" i="5"/>
  <c r="I170" i="5" s="1"/>
  <c r="J169" i="5"/>
  <c r="H169" i="5"/>
  <c r="J168" i="5"/>
  <c r="H168" i="5"/>
  <c r="I168" i="5" s="1"/>
  <c r="J167" i="5"/>
  <c r="H167" i="5"/>
  <c r="I167" i="5" s="1"/>
  <c r="J166" i="5"/>
  <c r="H166" i="5"/>
  <c r="I166" i="5" s="1"/>
  <c r="H371" i="5" l="1"/>
  <c r="D227" i="5"/>
  <c r="D226" i="5" s="1"/>
  <c r="H387" i="5"/>
  <c r="I293" i="5"/>
  <c r="E226" i="5"/>
  <c r="H372" i="5"/>
  <c r="I324" i="5"/>
  <c r="I224" i="5"/>
  <c r="I189" i="5"/>
  <c r="I231" i="5"/>
  <c r="I361" i="5"/>
  <c r="I241" i="5"/>
  <c r="H258" i="5"/>
  <c r="I173" i="5"/>
  <c r="I208" i="5"/>
  <c r="E257" i="5"/>
  <c r="I270" i="5"/>
  <c r="I309" i="5"/>
  <c r="E339" i="5"/>
  <c r="E386" i="5"/>
  <c r="I181" i="5"/>
  <c r="I200" i="5"/>
  <c r="I216" i="5"/>
  <c r="I249" i="5"/>
  <c r="I264" i="5"/>
  <c r="I278" i="5"/>
  <c r="H285" i="5"/>
  <c r="I301" i="5"/>
  <c r="E313" i="5"/>
  <c r="I316" i="5"/>
  <c r="H314" i="5"/>
  <c r="I332" i="5"/>
  <c r="H340" i="5"/>
  <c r="I345" i="5"/>
  <c r="I346" i="5"/>
  <c r="I347" i="5"/>
  <c r="I369" i="5"/>
  <c r="E371" i="5"/>
  <c r="I378" i="5"/>
  <c r="I393" i="5"/>
  <c r="I401" i="5"/>
  <c r="I504" i="5"/>
  <c r="I423" i="5"/>
  <c r="I169" i="5"/>
  <c r="I177" i="5"/>
  <c r="I185" i="5"/>
  <c r="E194" i="5"/>
  <c r="I204" i="5"/>
  <c r="I212" i="5"/>
  <c r="I220" i="5"/>
  <c r="I229" i="5"/>
  <c r="I235" i="5"/>
  <c r="I245" i="5"/>
  <c r="I253" i="5"/>
  <c r="I260" i="5"/>
  <c r="I274" i="5"/>
  <c r="I282" i="5"/>
  <c r="E284" i="5"/>
  <c r="I289" i="5"/>
  <c r="I297" i="5"/>
  <c r="I305" i="5"/>
  <c r="I320" i="5"/>
  <c r="I328" i="5"/>
  <c r="I336" i="5"/>
  <c r="I365" i="5"/>
  <c r="I382" i="5"/>
  <c r="I389" i="5"/>
  <c r="I397" i="5"/>
  <c r="I527" i="5"/>
  <c r="I460" i="5"/>
  <c r="I171" i="5"/>
  <c r="I175" i="5"/>
  <c r="I179" i="5"/>
  <c r="I183" i="5"/>
  <c r="I187" i="5"/>
  <c r="I191" i="5"/>
  <c r="H195" i="5"/>
  <c r="I202" i="5"/>
  <c r="I206" i="5"/>
  <c r="I210" i="5"/>
  <c r="I214" i="5"/>
  <c r="I218" i="5"/>
  <c r="I222" i="5"/>
  <c r="H227" i="5"/>
  <c r="I233" i="5"/>
  <c r="I237" i="5"/>
  <c r="I239" i="5"/>
  <c r="I243" i="5"/>
  <c r="I247" i="5"/>
  <c r="I251" i="5"/>
  <c r="I255" i="5"/>
  <c r="I262" i="5"/>
  <c r="I268" i="5"/>
  <c r="I272" i="5"/>
  <c r="I276" i="5"/>
  <c r="I280" i="5"/>
  <c r="I287" i="5"/>
  <c r="I291" i="5"/>
  <c r="I295" i="5"/>
  <c r="I299" i="5"/>
  <c r="I303" i="5"/>
  <c r="I307" i="5"/>
  <c r="I311" i="5"/>
  <c r="I318" i="5"/>
  <c r="I322" i="5"/>
  <c r="I326" i="5"/>
  <c r="I330" i="5"/>
  <c r="I334" i="5"/>
  <c r="I343" i="5"/>
  <c r="I349" i="5"/>
  <c r="I363" i="5"/>
  <c r="I367" i="5"/>
  <c r="I374" i="5"/>
  <c r="I375" i="5"/>
  <c r="I376" i="5"/>
  <c r="I380" i="5"/>
  <c r="I384" i="5"/>
  <c r="I391" i="5"/>
  <c r="I395" i="5"/>
  <c r="I399" i="5"/>
  <c r="H164" i="5"/>
  <c r="F164" i="5"/>
  <c r="E164" i="5"/>
  <c r="J161" i="5"/>
  <c r="H161" i="5"/>
  <c r="I161" i="5" s="1"/>
  <c r="J160" i="5"/>
  <c r="H160" i="5"/>
  <c r="J159" i="5"/>
  <c r="H159" i="5"/>
  <c r="J158" i="5"/>
  <c r="H158" i="5"/>
  <c r="J157" i="5"/>
  <c r="H157" i="5"/>
  <c r="I157" i="5" s="1"/>
  <c r="J156" i="5"/>
  <c r="H156" i="5"/>
  <c r="J155" i="5"/>
  <c r="H155" i="5"/>
  <c r="I155" i="5" s="1"/>
  <c r="J154" i="5"/>
  <c r="H154" i="5"/>
  <c r="J153" i="5"/>
  <c r="H153" i="5"/>
  <c r="J152" i="5"/>
  <c r="H152" i="5"/>
  <c r="I152" i="5" s="1"/>
  <c r="J151" i="5"/>
  <c r="H151" i="5"/>
  <c r="J150" i="5"/>
  <c r="H150" i="5"/>
  <c r="I150" i="5" s="1"/>
  <c r="J149" i="5"/>
  <c r="H149" i="5"/>
  <c r="I149" i="5" s="1"/>
  <c r="J148" i="5"/>
  <c r="H148" i="5"/>
  <c r="J147" i="5"/>
  <c r="H147" i="5"/>
  <c r="J146" i="5"/>
  <c r="H146" i="5"/>
  <c r="J145" i="5"/>
  <c r="H145" i="5"/>
  <c r="J144" i="5"/>
  <c r="H144" i="5"/>
  <c r="J143" i="5"/>
  <c r="H143" i="5"/>
  <c r="I143" i="5" s="1"/>
  <c r="J142" i="5"/>
  <c r="H142" i="5"/>
  <c r="J141" i="5"/>
  <c r="H141" i="5"/>
  <c r="I141" i="5" s="1"/>
  <c r="J140" i="5"/>
  <c r="H140" i="5"/>
  <c r="J139" i="5"/>
  <c r="H139" i="5"/>
  <c r="I139" i="5" s="1"/>
  <c r="J138" i="5"/>
  <c r="H138" i="5"/>
  <c r="J137" i="5"/>
  <c r="H137" i="5"/>
  <c r="I137" i="5" s="1"/>
  <c r="J136" i="5"/>
  <c r="H136" i="5"/>
  <c r="J135" i="5"/>
  <c r="H135" i="5"/>
  <c r="I135" i="5" s="1"/>
  <c r="J134" i="5"/>
  <c r="H134" i="5"/>
  <c r="J133" i="5"/>
  <c r="H133" i="5"/>
  <c r="I133" i="5" s="1"/>
  <c r="J132" i="5"/>
  <c r="H132" i="5"/>
  <c r="J131" i="5"/>
  <c r="H131" i="5"/>
  <c r="I131" i="5" s="1"/>
  <c r="J130" i="5"/>
  <c r="H130" i="5"/>
  <c r="J129" i="5"/>
  <c r="H129" i="5"/>
  <c r="I129" i="5" s="1"/>
  <c r="J128" i="5"/>
  <c r="H128" i="5"/>
  <c r="J127" i="5"/>
  <c r="H127" i="5"/>
  <c r="I127" i="5" s="1"/>
  <c r="J126" i="5"/>
  <c r="H126" i="5"/>
  <c r="J125" i="5"/>
  <c r="H125" i="5"/>
  <c r="I125" i="5" s="1"/>
  <c r="F123" i="5"/>
  <c r="H122" i="5" s="1"/>
  <c r="E123" i="5"/>
  <c r="J120" i="5"/>
  <c r="H120" i="5"/>
  <c r="J119" i="5"/>
  <c r="H119" i="5"/>
  <c r="I119" i="5" s="1"/>
  <c r="J118" i="5"/>
  <c r="H118" i="5"/>
  <c r="J117" i="5"/>
  <c r="H117" i="5"/>
  <c r="I117" i="5" s="1"/>
  <c r="J116" i="5"/>
  <c r="H116" i="5"/>
  <c r="J115" i="5"/>
  <c r="H115" i="5"/>
  <c r="I115" i="5" s="1"/>
  <c r="J114" i="5"/>
  <c r="H114" i="5"/>
  <c r="J113" i="5"/>
  <c r="H113" i="5"/>
  <c r="I113" i="5" s="1"/>
  <c r="J112" i="5"/>
  <c r="H112" i="5"/>
  <c r="J111" i="5"/>
  <c r="H111" i="5"/>
  <c r="I111" i="5" s="1"/>
  <c r="J110" i="5"/>
  <c r="H110" i="5"/>
  <c r="J109" i="5"/>
  <c r="H109" i="5"/>
  <c r="I109" i="5" s="1"/>
  <c r="J108" i="5"/>
  <c r="H108" i="5"/>
  <c r="J107" i="5"/>
  <c r="H107" i="5"/>
  <c r="I107" i="5" s="1"/>
  <c r="J106" i="5"/>
  <c r="H106" i="5"/>
  <c r="I106" i="5" s="1"/>
  <c r="J105" i="5"/>
  <c r="H105" i="5"/>
  <c r="I105" i="5" s="1"/>
  <c r="J104" i="5"/>
  <c r="H104" i="5"/>
  <c r="I104" i="5" s="1"/>
  <c r="J103" i="5"/>
  <c r="H103" i="5"/>
  <c r="I103" i="5" s="1"/>
  <c r="J102" i="5"/>
  <c r="H102" i="5"/>
  <c r="I102" i="5" s="1"/>
  <c r="J101" i="5"/>
  <c r="H101" i="5"/>
  <c r="I101" i="5" s="1"/>
  <c r="J100" i="5"/>
  <c r="H100" i="5"/>
  <c r="I100" i="5" s="1"/>
  <c r="J99" i="5"/>
  <c r="H99" i="5"/>
  <c r="I99" i="5" s="1"/>
  <c r="J98" i="5"/>
  <c r="J97" i="5"/>
  <c r="H97" i="5"/>
  <c r="I97" i="5" s="1"/>
  <c r="J96" i="5"/>
  <c r="H96" i="5"/>
  <c r="I96" i="5" s="1"/>
  <c r="J95" i="5"/>
  <c r="H95" i="5"/>
  <c r="I95" i="5" s="1"/>
  <c r="J94" i="5"/>
  <c r="H94" i="5"/>
  <c r="I94" i="5" s="1"/>
  <c r="J93" i="5"/>
  <c r="H93" i="5"/>
  <c r="I93" i="5" s="1"/>
  <c r="F91" i="5"/>
  <c r="H90" i="5" s="1"/>
  <c r="E91" i="5"/>
  <c r="J88" i="5"/>
  <c r="H88" i="5"/>
  <c r="I88" i="5" s="1"/>
  <c r="J87" i="5"/>
  <c r="H87" i="5"/>
  <c r="J86" i="5"/>
  <c r="H86" i="5"/>
  <c r="I86" i="5" s="1"/>
  <c r="J85" i="5"/>
  <c r="H85" i="5"/>
  <c r="J84" i="5"/>
  <c r="H84" i="5"/>
  <c r="I84" i="5" s="1"/>
  <c r="J83" i="5"/>
  <c r="J82" i="5"/>
  <c r="I82" i="5"/>
  <c r="F80" i="5"/>
  <c r="H79" i="5" s="1"/>
  <c r="E80" i="5"/>
  <c r="J77" i="5"/>
  <c r="H77" i="5"/>
  <c r="I77" i="5" s="1"/>
  <c r="J76" i="5"/>
  <c r="H76" i="5"/>
  <c r="J75" i="5"/>
  <c r="H75" i="5"/>
  <c r="I75" i="5" s="1"/>
  <c r="J74" i="5"/>
  <c r="H74" i="5"/>
  <c r="J73" i="5"/>
  <c r="H73" i="5"/>
  <c r="I73" i="5" s="1"/>
  <c r="J72" i="5"/>
  <c r="H72" i="5"/>
  <c r="H71" i="5"/>
  <c r="I71" i="5" s="1"/>
  <c r="J69" i="5"/>
  <c r="H69" i="5"/>
  <c r="I69" i="5" s="1"/>
  <c r="J68" i="5"/>
  <c r="H68" i="5"/>
  <c r="J67" i="5"/>
  <c r="H67" i="5"/>
  <c r="I67" i="5" s="1"/>
  <c r="J66" i="5"/>
  <c r="H66" i="5"/>
  <c r="J65" i="5"/>
  <c r="H65" i="5"/>
  <c r="I65" i="5" s="1"/>
  <c r="J64" i="5"/>
  <c r="H64" i="5"/>
  <c r="J63" i="5"/>
  <c r="H63" i="5"/>
  <c r="I63" i="5" s="1"/>
  <c r="J62" i="5"/>
  <c r="H62" i="5"/>
  <c r="J61" i="5"/>
  <c r="H61" i="5"/>
  <c r="I61" i="5" s="1"/>
  <c r="J60" i="5"/>
  <c r="H60" i="5"/>
  <c r="J59" i="5"/>
  <c r="H59" i="5"/>
  <c r="I59" i="5" s="1"/>
  <c r="J58" i="5"/>
  <c r="H58" i="5"/>
  <c r="J57" i="5"/>
  <c r="H57" i="5"/>
  <c r="I57" i="5" s="1"/>
  <c r="J56" i="5"/>
  <c r="H56" i="5"/>
  <c r="J55" i="5"/>
  <c r="H55" i="5"/>
  <c r="I55" i="5" s="1"/>
  <c r="J54" i="5"/>
  <c r="H54" i="5"/>
  <c r="J53" i="5"/>
  <c r="I53" i="5"/>
  <c r="J52" i="5"/>
  <c r="F50" i="5"/>
  <c r="E50" i="5"/>
  <c r="F49" i="5"/>
  <c r="J47" i="5"/>
  <c r="H47" i="5"/>
  <c r="J46" i="5"/>
  <c r="H46" i="5"/>
  <c r="I46" i="5" s="1"/>
  <c r="N45" i="5"/>
  <c r="H43" i="5"/>
  <c r="F44" i="5"/>
  <c r="E44" i="5"/>
  <c r="M43" i="5"/>
  <c r="N43" i="5" s="1"/>
  <c r="F43" i="5"/>
  <c r="E122" i="5" l="1"/>
  <c r="I120" i="5"/>
  <c r="I126" i="5"/>
  <c r="I68" i="5"/>
  <c r="H44" i="5"/>
  <c r="E49" i="5"/>
  <c r="H50" i="5"/>
  <c r="E79" i="5"/>
  <c r="H80" i="5"/>
  <c r="I142" i="5"/>
  <c r="I60" i="5"/>
  <c r="I76" i="5"/>
  <c r="E90" i="5"/>
  <c r="I112" i="5"/>
  <c r="I134" i="5"/>
  <c r="I153" i="5"/>
  <c r="I154" i="5"/>
  <c r="I56" i="5"/>
  <c r="I64" i="5"/>
  <c r="I72" i="5"/>
  <c r="I85" i="5"/>
  <c r="I108" i="5"/>
  <c r="I116" i="5"/>
  <c r="I130" i="5"/>
  <c r="I138" i="5"/>
  <c r="I158" i="5"/>
  <c r="I159" i="5"/>
  <c r="I160" i="5"/>
  <c r="I387" i="5"/>
  <c r="I340" i="5"/>
  <c r="I314" i="5"/>
  <c r="I258" i="5"/>
  <c r="I227" i="5"/>
  <c r="I195" i="5"/>
  <c r="I164" i="5"/>
  <c r="I45" i="5"/>
  <c r="I43" i="5" s="1"/>
  <c r="E43" i="5"/>
  <c r="I47" i="5"/>
  <c r="I54" i="5"/>
  <c r="I58" i="5"/>
  <c r="I62" i="5"/>
  <c r="I66" i="5"/>
  <c r="I70" i="5"/>
  <c r="I74" i="5"/>
  <c r="I83" i="5"/>
  <c r="I87" i="5"/>
  <c r="H91" i="5"/>
  <c r="I110" i="5"/>
  <c r="I114" i="5"/>
  <c r="I118" i="5"/>
  <c r="H123" i="5"/>
  <c r="I128" i="5"/>
  <c r="I132" i="5"/>
  <c r="I136" i="5"/>
  <c r="I140" i="5"/>
  <c r="I144" i="5"/>
  <c r="I145" i="5"/>
  <c r="I146" i="5"/>
  <c r="I147" i="5"/>
  <c r="I148" i="5"/>
  <c r="I151" i="5"/>
  <c r="I156" i="5"/>
  <c r="I372" i="5"/>
  <c r="I285" i="5"/>
  <c r="H49" i="5"/>
  <c r="J41" i="5"/>
  <c r="H41" i="5"/>
  <c r="I41" i="5" s="1"/>
  <c r="J40" i="5"/>
  <c r="H40" i="5"/>
  <c r="J39" i="5"/>
  <c r="H39" i="5"/>
  <c r="I39" i="5" s="1"/>
  <c r="J38" i="5"/>
  <c r="H38" i="5"/>
  <c r="J37" i="5"/>
  <c r="H37" i="5"/>
  <c r="I37" i="5" s="1"/>
  <c r="J36" i="5"/>
  <c r="H36" i="5"/>
  <c r="J35" i="5"/>
  <c r="H35" i="5"/>
  <c r="I35" i="5" s="1"/>
  <c r="J34" i="5"/>
  <c r="H34" i="5"/>
  <c r="J33" i="5"/>
  <c r="H33" i="5"/>
  <c r="I33" i="5" s="1"/>
  <c r="J32" i="5"/>
  <c r="H32" i="5"/>
  <c r="J31" i="5"/>
  <c r="H31" i="5"/>
  <c r="I31" i="5" s="1"/>
  <c r="J30" i="5"/>
  <c r="H30" i="5"/>
  <c r="J29" i="5"/>
  <c r="H29" i="5"/>
  <c r="H28" i="5"/>
  <c r="I28" i="5" s="1"/>
  <c r="H27" i="5"/>
  <c r="H26" i="5"/>
  <c r="I26" i="5" s="1"/>
  <c r="H25" i="5"/>
  <c r="H24" i="5"/>
  <c r="I24" i="5" s="1"/>
  <c r="N23" i="5"/>
  <c r="H21" i="5"/>
  <c r="F22" i="5"/>
  <c r="E22" i="5"/>
  <c r="M21" i="5"/>
  <c r="N21" i="5" s="1"/>
  <c r="F21" i="5"/>
  <c r="I50" i="5" l="1"/>
  <c r="I32" i="5"/>
  <c r="E21" i="5"/>
  <c r="H22" i="5"/>
  <c r="I40" i="5"/>
  <c r="I80" i="5"/>
  <c r="I27" i="5"/>
  <c r="I36" i="5"/>
  <c r="I123" i="5"/>
  <c r="I91" i="5"/>
  <c r="I25" i="5"/>
  <c r="I29" i="5"/>
  <c r="I30" i="5"/>
  <c r="I34" i="5"/>
  <c r="I38" i="5"/>
  <c r="I21" i="5"/>
  <c r="M19" i="5"/>
  <c r="I22" i="5" l="1"/>
  <c r="H19" i="5"/>
  <c r="F19" i="5"/>
  <c r="E19" i="5"/>
  <c r="D19" i="5"/>
  <c r="L18" i="5"/>
  <c r="J19" i="5" l="1"/>
  <c r="F18" i="5"/>
  <c r="K26" i="5" l="1"/>
  <c r="K839" i="5"/>
  <c r="K28" i="5"/>
  <c r="K27" i="5"/>
  <c r="K46" i="5"/>
  <c r="F17" i="5"/>
  <c r="I79" i="6" l="1"/>
  <c r="I51" i="6"/>
  <c r="I49" i="6" s="1"/>
  <c r="I165" i="6"/>
  <c r="I163" i="6" s="1"/>
  <c r="I92" i="6"/>
  <c r="I90" i="6" s="1"/>
  <c r="I124" i="6"/>
  <c r="I122" i="6" s="1"/>
  <c r="I195" i="6"/>
  <c r="I196" i="6"/>
  <c r="I194" i="6" s="1"/>
  <c r="I722" i="6"/>
  <c r="I628" i="6"/>
  <c r="I655" i="6"/>
  <c r="I386" i="6"/>
  <c r="I284" i="6"/>
  <c r="I680" i="6"/>
  <c r="I599" i="6"/>
  <c r="I527" i="6"/>
  <c r="I285" i="6"/>
  <c r="I315" i="6"/>
  <c r="I313" i="6" s="1"/>
  <c r="I259" i="6"/>
  <c r="I257" i="6" s="1"/>
  <c r="I228" i="6"/>
  <c r="I226" i="6" s="1"/>
  <c r="I341" i="6"/>
  <c r="I339" i="6" s="1"/>
  <c r="I373" i="6"/>
  <c r="I371" i="6" s="1"/>
  <c r="I461" i="6"/>
  <c r="I459" i="6" s="1"/>
  <c r="I422" i="6"/>
  <c r="I528" i="6"/>
  <c r="I526" i="6" s="1"/>
  <c r="I505" i="6"/>
  <c r="I503" i="6" s="1"/>
  <c r="I571" i="6"/>
  <c r="I569" i="6" s="1"/>
  <c r="I600" i="6"/>
  <c r="I598" i="6" s="1"/>
  <c r="I752" i="6"/>
  <c r="I750" i="6" s="1"/>
  <c r="I784" i="6"/>
  <c r="I782" i="6" s="1"/>
  <c r="I629" i="6"/>
  <c r="I627" i="6" s="1"/>
  <c r="I656" i="6"/>
  <c r="I654" i="6" s="1"/>
  <c r="I681" i="6"/>
  <c r="I679" i="6" s="1"/>
  <c r="I723" i="6"/>
  <c r="I721" i="6" s="1"/>
  <c r="I814" i="6"/>
  <c r="I812" i="6" s="1"/>
  <c r="I911" i="6"/>
  <c r="I909" i="6" s="1"/>
  <c r="I853" i="6"/>
  <c r="I851" i="6" s="1"/>
  <c r="I884" i="6"/>
  <c r="I882" i="6" s="1"/>
  <c r="I938" i="6"/>
  <c r="I936" i="6" s="1"/>
  <c r="I957" i="6"/>
  <c r="I955" i="6" s="1"/>
  <c r="I992" i="6"/>
  <c r="I990" i="6" s="1"/>
  <c r="I18" i="6" l="1"/>
  <c r="I19" i="6"/>
  <c r="I17" i="6" l="1"/>
  <c r="J5" i="6" s="1"/>
  <c r="H17" i="6" l="1"/>
  <c r="L7" i="6" l="1"/>
  <c r="J7" i="6"/>
  <c r="L457" i="6" s="1"/>
  <c r="N457" i="6" s="1"/>
  <c r="L1013" i="6" l="1"/>
  <c r="N1013" i="6" s="1"/>
  <c r="L997" i="6"/>
  <c r="N997" i="6" s="1"/>
  <c r="L948" i="6"/>
  <c r="N948" i="6" s="1"/>
  <c r="L940" i="6"/>
  <c r="N940" i="6" s="1"/>
  <c r="L1024" i="6"/>
  <c r="N1024" i="6" s="1"/>
  <c r="L1008" i="6"/>
  <c r="N1008" i="6" s="1"/>
  <c r="L988" i="6"/>
  <c r="N988" i="6" s="1"/>
  <c r="L980" i="6"/>
  <c r="N980" i="6" s="1"/>
  <c r="L972" i="6"/>
  <c r="N972" i="6" s="1"/>
  <c r="L959" i="6"/>
  <c r="N959" i="6" s="1"/>
  <c r="L919" i="6"/>
  <c r="N919" i="6" s="1"/>
  <c r="L899" i="6"/>
  <c r="N899" i="6" s="1"/>
  <c r="L879" i="6"/>
  <c r="N879" i="6" s="1"/>
  <c r="L863" i="6"/>
  <c r="N863" i="6" s="1"/>
  <c r="L842" i="6"/>
  <c r="N842" i="6" s="1"/>
  <c r="L826" i="6"/>
  <c r="N826" i="6" s="1"/>
  <c r="L928" i="6"/>
  <c r="N928" i="6" s="1"/>
  <c r="L900" i="6"/>
  <c r="N900" i="6" s="1"/>
  <c r="L880" i="6"/>
  <c r="N880" i="6" s="1"/>
  <c r="L864" i="6"/>
  <c r="N864" i="6" s="1"/>
  <c r="L845" i="6"/>
  <c r="N845" i="6" s="1"/>
  <c r="L829" i="6"/>
  <c r="N829" i="6" s="1"/>
  <c r="L809" i="6"/>
  <c r="N809" i="6" s="1"/>
  <c r="L793" i="6"/>
  <c r="N793" i="6" s="1"/>
  <c r="L796" i="6"/>
  <c r="N796" i="6" s="1"/>
  <c r="L776" i="6"/>
  <c r="N776" i="6" s="1"/>
  <c r="L760" i="6"/>
  <c r="N760" i="6" s="1"/>
  <c r="L739" i="6"/>
  <c r="N739" i="6" s="1"/>
  <c r="L718" i="6"/>
  <c r="N718" i="6" s="1"/>
  <c r="L702" i="6"/>
  <c r="N702" i="6" s="1"/>
  <c r="L686" i="6"/>
  <c r="N686" i="6" s="1"/>
  <c r="L667" i="6"/>
  <c r="N667" i="6" s="1"/>
  <c r="L647" i="6"/>
  <c r="N647" i="6" s="1"/>
  <c r="L631" i="6"/>
  <c r="N631" i="6" s="1"/>
  <c r="L777" i="6"/>
  <c r="N777" i="6" s="1"/>
  <c r="L761" i="6"/>
  <c r="N761" i="6" s="1"/>
  <c r="L734" i="6"/>
  <c r="N734" i="6" s="1"/>
  <c r="L715" i="6"/>
  <c r="N715" i="6" s="1"/>
  <c r="L699" i="6"/>
  <c r="N699" i="6" s="1"/>
  <c r="L683" i="6"/>
  <c r="N683" i="6" s="1"/>
  <c r="L662" i="6"/>
  <c r="N662" i="6" s="1"/>
  <c r="L642" i="6"/>
  <c r="N642" i="6" s="1"/>
  <c r="L623" i="6"/>
  <c r="N623" i="6" s="1"/>
  <c r="L607" i="6"/>
  <c r="N607" i="6" s="1"/>
  <c r="L588" i="6"/>
  <c r="N588" i="6" s="1"/>
  <c r="L566" i="6"/>
  <c r="N566" i="6" s="1"/>
  <c r="L550" i="6"/>
  <c r="N550" i="6" s="1"/>
  <c r="L534" i="6"/>
  <c r="N534" i="6" s="1"/>
  <c r="L514" i="6"/>
  <c r="N514" i="6" s="1"/>
  <c r="L606" i="6"/>
  <c r="N606" i="6" s="1"/>
  <c r="L515" i="6"/>
  <c r="N515" i="6" s="1"/>
  <c r="L491" i="6"/>
  <c r="N491" i="6" s="1"/>
  <c r="L475" i="6"/>
  <c r="N475" i="6" s="1"/>
  <c r="L455" i="6"/>
  <c r="N455" i="6" s="1"/>
  <c r="L439" i="6"/>
  <c r="N439" i="6" s="1"/>
  <c r="L419" i="6"/>
  <c r="N419" i="6" s="1"/>
  <c r="L403" i="6"/>
  <c r="N403" i="6" s="1"/>
  <c r="L383" i="6"/>
  <c r="N383" i="6" s="1"/>
  <c r="L353" i="6"/>
  <c r="N353" i="6" s="1"/>
  <c r="L589" i="6"/>
  <c r="N589" i="6" s="1"/>
  <c r="L573" i="6"/>
  <c r="N573" i="6" s="1"/>
  <c r="L553" i="6"/>
  <c r="N553" i="6" s="1"/>
  <c r="L537" i="6"/>
  <c r="N537" i="6" s="1"/>
  <c r="L486" i="6"/>
  <c r="N486" i="6" s="1"/>
  <c r="L470" i="6"/>
  <c r="N470" i="6" s="1"/>
  <c r="L442" i="6"/>
  <c r="N442" i="6" s="1"/>
  <c r="L426" i="6"/>
  <c r="N426" i="6" s="1"/>
  <c r="L406" i="6"/>
  <c r="N406" i="6" s="1"/>
  <c r="L390" i="6"/>
  <c r="N390" i="6" s="1"/>
  <c r="L366" i="6"/>
  <c r="N366" i="6" s="1"/>
  <c r="L350" i="6"/>
  <c r="N350" i="6" s="1"/>
  <c r="L322" i="6"/>
  <c r="N322" i="6" s="1"/>
  <c r="L303" i="6"/>
  <c r="N303" i="6" s="1"/>
  <c r="L282" i="6"/>
  <c r="N282" i="6" s="1"/>
  <c r="L266" i="6"/>
  <c r="N266" i="6" s="1"/>
  <c r="L247" i="6"/>
  <c r="N247" i="6" s="1"/>
  <c r="L230" i="6"/>
  <c r="N230" i="6" s="1"/>
  <c r="L343" i="6"/>
  <c r="N343" i="6" s="1"/>
  <c r="L269" i="6"/>
  <c r="N269" i="6" s="1"/>
  <c r="L248" i="6"/>
  <c r="N248" i="6" s="1"/>
  <c r="L331" i="6"/>
  <c r="N331" i="6" s="1"/>
  <c r="L310" i="6"/>
  <c r="N310" i="6" s="1"/>
  <c r="L294" i="6"/>
  <c r="N294" i="6" s="1"/>
  <c r="L224" i="6"/>
  <c r="N224" i="6" s="1"/>
  <c r="L221" i="6"/>
  <c r="N221" i="6" s="1"/>
  <c r="L205" i="6"/>
  <c r="N205" i="6" s="1"/>
  <c r="L214" i="6"/>
  <c r="N214" i="6" s="1"/>
  <c r="L184" i="6"/>
  <c r="N184" i="6" s="1"/>
  <c r="L191" i="6"/>
  <c r="N191" i="6" s="1"/>
  <c r="L175" i="6"/>
  <c r="N175" i="6" s="1"/>
  <c r="L159" i="6"/>
  <c r="N159" i="6" s="1"/>
  <c r="L131" i="6"/>
  <c r="N131" i="6" s="1"/>
  <c r="L87" i="6"/>
  <c r="N87" i="6" s="1"/>
  <c r="L148" i="6"/>
  <c r="N148" i="6" s="1"/>
  <c r="L108" i="6"/>
  <c r="N108" i="6" s="1"/>
  <c r="L60" i="6"/>
  <c r="N60" i="6" s="1"/>
  <c r="L26" i="6"/>
  <c r="N26" i="6" s="1"/>
  <c r="L1015" i="6"/>
  <c r="N1015" i="6" s="1"/>
  <c r="L999" i="6"/>
  <c r="N999" i="6" s="1"/>
  <c r="L949" i="6"/>
  <c r="N949" i="6" s="1"/>
  <c r="L941" i="6"/>
  <c r="N941" i="6" s="1"/>
  <c r="L1025" i="6"/>
  <c r="N1025" i="6" s="1"/>
  <c r="L1010" i="6"/>
  <c r="N1010" i="6" s="1"/>
  <c r="L994" i="6"/>
  <c r="N994" i="6" s="1"/>
  <c r="L981" i="6"/>
  <c r="N981" i="6" s="1"/>
  <c r="L973" i="6"/>
  <c r="N973" i="6" s="1"/>
  <c r="L960" i="6"/>
  <c r="N960" i="6" s="1"/>
  <c r="L921" i="6"/>
  <c r="N921" i="6" s="1"/>
  <c r="L901" i="6"/>
  <c r="N901" i="6" s="1"/>
  <c r="L873" i="6"/>
  <c r="N873" i="6" s="1"/>
  <c r="L857" i="6"/>
  <c r="N857" i="6" s="1"/>
  <c r="L836" i="6"/>
  <c r="N836" i="6" s="1"/>
  <c r="L820" i="6"/>
  <c r="N820" i="6" s="1"/>
  <c r="L930" i="6"/>
  <c r="N930" i="6" s="1"/>
  <c r="L914" i="6"/>
  <c r="N914" i="6" s="1"/>
  <c r="L894" i="6"/>
  <c r="N894" i="6" s="1"/>
  <c r="L874" i="6"/>
  <c r="N874" i="6" s="1"/>
  <c r="L858" i="6"/>
  <c r="N858" i="6" s="1"/>
  <c r="L839" i="6"/>
  <c r="N839" i="6" s="1"/>
  <c r="L823" i="6"/>
  <c r="N823" i="6" s="1"/>
  <c r="L795" i="6"/>
  <c r="N795" i="6" s="1"/>
  <c r="L798" i="6"/>
  <c r="N798" i="6" s="1"/>
  <c r="L778" i="6"/>
  <c r="N778" i="6" s="1"/>
  <c r="L762" i="6"/>
  <c r="N762" i="6" s="1"/>
  <c r="L741" i="6"/>
  <c r="N741" i="6" s="1"/>
  <c r="L725" i="6"/>
  <c r="N725" i="6" s="1"/>
  <c r="L704" i="6"/>
  <c r="N704" i="6" s="1"/>
  <c r="L688" i="6"/>
  <c r="N688" i="6" s="1"/>
  <c r="L669" i="6"/>
  <c r="N669" i="6" s="1"/>
  <c r="L649" i="6"/>
  <c r="N649" i="6" s="1"/>
  <c r="L633" i="6"/>
  <c r="N633" i="6" s="1"/>
  <c r="L779" i="6"/>
  <c r="N779" i="6" s="1"/>
  <c r="L763" i="6"/>
  <c r="N763" i="6" s="1"/>
  <c r="L744" i="6"/>
  <c r="N744" i="6" s="1"/>
  <c r="L728" i="6"/>
  <c r="N728" i="6" s="1"/>
  <c r="L709" i="6"/>
  <c r="N709" i="6" s="1"/>
  <c r="L693" i="6"/>
  <c r="N693" i="6" s="1"/>
  <c r="L672" i="6"/>
  <c r="N672" i="6" s="1"/>
  <c r="L652" i="6"/>
  <c r="N652" i="6" s="1"/>
  <c r="L636" i="6"/>
  <c r="N636" i="6" s="1"/>
  <c r="L617" i="6"/>
  <c r="N617" i="6" s="1"/>
  <c r="L590" i="6"/>
  <c r="N590" i="6" s="1"/>
  <c r="L574" i="6"/>
  <c r="N574" i="6" s="1"/>
  <c r="L552" i="6"/>
  <c r="N552" i="6" s="1"/>
  <c r="L536" i="6"/>
  <c r="N536" i="6" s="1"/>
  <c r="L516" i="6"/>
  <c r="N516" i="6" s="1"/>
  <c r="L616" i="6"/>
  <c r="N616" i="6" s="1"/>
  <c r="L517" i="6"/>
  <c r="N517" i="6" s="1"/>
  <c r="L493" i="6"/>
  <c r="N493" i="6" s="1"/>
  <c r="L477" i="6"/>
  <c r="N477" i="6" s="1"/>
  <c r="L441" i="6"/>
  <c r="N441" i="6" s="1"/>
  <c r="L413" i="6"/>
  <c r="N413" i="6" s="1"/>
  <c r="L397" i="6"/>
  <c r="N397" i="6" s="1"/>
  <c r="L355" i="6"/>
  <c r="N355" i="6" s="1"/>
  <c r="L591" i="6"/>
  <c r="N591" i="6" s="1"/>
  <c r="L575" i="6"/>
  <c r="N575" i="6" s="1"/>
  <c r="L555" i="6"/>
  <c r="N555" i="6" s="1"/>
  <c r="L539" i="6"/>
  <c r="N539" i="6" s="1"/>
  <c r="L496" i="6"/>
  <c r="N496" i="6" s="1"/>
  <c r="L480" i="6"/>
  <c r="N480" i="6" s="1"/>
  <c r="L464" i="6"/>
  <c r="N464" i="6" s="1"/>
  <c r="L444" i="6"/>
  <c r="N444" i="6" s="1"/>
  <c r="L428" i="6"/>
  <c r="N428" i="6" s="1"/>
  <c r="L408" i="6"/>
  <c r="N408" i="6" s="1"/>
  <c r="L392" i="6"/>
  <c r="N392" i="6" s="1"/>
  <c r="L368" i="6"/>
  <c r="N368" i="6" s="1"/>
  <c r="L352" i="6"/>
  <c r="N352" i="6" s="1"/>
  <c r="L332" i="6"/>
  <c r="N332" i="6" s="1"/>
  <c r="L305" i="6"/>
  <c r="N305" i="6" s="1"/>
  <c r="L289" i="6"/>
  <c r="N289" i="6" s="1"/>
  <c r="L268" i="6"/>
  <c r="N268" i="6" s="1"/>
  <c r="L241" i="6"/>
  <c r="N241" i="6" s="1"/>
  <c r="L375" i="6"/>
  <c r="N375" i="6" s="1"/>
  <c r="L279" i="6"/>
  <c r="N279" i="6" s="1"/>
  <c r="L263" i="6"/>
  <c r="N263" i="6" s="1"/>
  <c r="L242" i="6"/>
  <c r="N242" i="6" s="1"/>
  <c r="L325" i="6"/>
  <c r="N325" i="6" s="1"/>
  <c r="L304" i="6"/>
  <c r="N304" i="6" s="1"/>
  <c r="L288" i="6"/>
  <c r="N288" i="6" s="1"/>
  <c r="L206" i="6"/>
  <c r="N206" i="6" s="1"/>
  <c r="L215" i="6"/>
  <c r="N215" i="6" s="1"/>
  <c r="L199" i="6"/>
  <c r="N199" i="6" s="1"/>
  <c r="L198" i="6"/>
  <c r="N198" i="6" s="1"/>
  <c r="L178" i="6"/>
  <c r="N178" i="6" s="1"/>
  <c r="L177" i="6"/>
  <c r="N177" i="6" s="1"/>
  <c r="L161" i="6"/>
  <c r="N161" i="6" s="1"/>
  <c r="L145" i="6"/>
  <c r="N145" i="6" s="1"/>
  <c r="L129" i="6"/>
  <c r="N129" i="6" s="1"/>
  <c r="L109" i="6"/>
  <c r="N109" i="6" s="1"/>
  <c r="L77" i="6"/>
  <c r="N77" i="6" s="1"/>
  <c r="L59" i="6"/>
  <c r="N59" i="6" s="1"/>
  <c r="L154" i="6"/>
  <c r="N154" i="6" s="1"/>
  <c r="L138" i="6"/>
  <c r="N138" i="6" s="1"/>
  <c r="L118" i="6"/>
  <c r="N118" i="6" s="1"/>
  <c r="L102" i="6"/>
  <c r="N102" i="6" s="1"/>
  <c r="L70" i="6"/>
  <c r="N70" i="6" s="1"/>
  <c r="L54" i="6"/>
  <c r="N54" i="6" s="1"/>
  <c r="L37" i="6"/>
  <c r="N37" i="6" s="1"/>
  <c r="L28" i="6"/>
  <c r="N28" i="6" s="1"/>
  <c r="L143" i="6"/>
  <c r="N143" i="6" s="1"/>
  <c r="L107" i="6"/>
  <c r="N107" i="6" s="1"/>
  <c r="L75" i="6"/>
  <c r="N75" i="6" s="1"/>
  <c r="L160" i="6"/>
  <c r="N160" i="6" s="1"/>
  <c r="L132" i="6"/>
  <c r="N132" i="6" s="1"/>
  <c r="L96" i="6"/>
  <c r="N96" i="6" s="1"/>
  <c r="L64" i="6"/>
  <c r="N64" i="6" s="1"/>
  <c r="L29" i="6"/>
  <c r="N29" i="6" s="1"/>
  <c r="L1009" i="6"/>
  <c r="N1009" i="6" s="1"/>
  <c r="L950" i="6"/>
  <c r="N950" i="6" s="1"/>
  <c r="L942" i="6"/>
  <c r="N942" i="6" s="1"/>
  <c r="L1020" i="6"/>
  <c r="N1020" i="6" s="1"/>
  <c r="L1004" i="6"/>
  <c r="N1004" i="6" s="1"/>
  <c r="L986" i="6"/>
  <c r="N986" i="6" s="1"/>
  <c r="L978" i="6"/>
  <c r="N978" i="6" s="1"/>
  <c r="L970" i="6"/>
  <c r="N970" i="6" s="1"/>
  <c r="L931" i="6"/>
  <c r="N931" i="6" s="1"/>
  <c r="L915" i="6"/>
  <c r="N915" i="6" s="1"/>
  <c r="L895" i="6"/>
  <c r="N895" i="6" s="1"/>
  <c r="L875" i="6"/>
  <c r="N875" i="6" s="1"/>
  <c r="L859" i="6"/>
  <c r="N859" i="6" s="1"/>
  <c r="L838" i="6"/>
  <c r="N838" i="6" s="1"/>
  <c r="L822" i="6"/>
  <c r="N822" i="6" s="1"/>
  <c r="L932" i="6"/>
  <c r="N932" i="6" s="1"/>
  <c r="L916" i="6"/>
  <c r="N916" i="6" s="1"/>
  <c r="L896" i="6"/>
  <c r="N896" i="6" s="1"/>
  <c r="L876" i="6"/>
  <c r="N876" i="6" s="1"/>
  <c r="L860" i="6"/>
  <c r="N860" i="6" s="1"/>
  <c r="L841" i="6"/>
  <c r="N841" i="6" s="1"/>
  <c r="L825" i="6"/>
  <c r="N825" i="6" s="1"/>
  <c r="L805" i="6"/>
  <c r="N805" i="6" s="1"/>
  <c r="L789" i="6"/>
  <c r="N789" i="6" s="1"/>
  <c r="L792" i="6"/>
  <c r="N792" i="6" s="1"/>
  <c r="L772" i="6"/>
  <c r="N772" i="6" s="1"/>
  <c r="L756" i="6"/>
  <c r="N756" i="6" s="1"/>
  <c r="L735" i="6"/>
  <c r="N735" i="6" s="1"/>
  <c r="L714" i="6"/>
  <c r="N714" i="6" s="1"/>
  <c r="L698" i="6"/>
  <c r="N698" i="6" s="1"/>
  <c r="L671" i="6"/>
  <c r="N671" i="6" s="1"/>
  <c r="L651" i="6"/>
  <c r="N651" i="6" s="1"/>
  <c r="L635" i="6"/>
  <c r="N635" i="6" s="1"/>
  <c r="L773" i="6"/>
  <c r="N773" i="6" s="1"/>
  <c r="L757" i="6"/>
  <c r="N757" i="6" s="1"/>
  <c r="L738" i="6"/>
  <c r="N738" i="6" s="1"/>
  <c r="L719" i="6"/>
  <c r="N719" i="6" s="1"/>
  <c r="L703" i="6"/>
  <c r="N703" i="6" s="1"/>
  <c r="L687" i="6"/>
  <c r="N687" i="6" s="1"/>
  <c r="L666" i="6"/>
  <c r="N666" i="6" s="1"/>
  <c r="L646" i="6"/>
  <c r="N646" i="6" s="1"/>
  <c r="L619" i="6"/>
  <c r="N619" i="6" s="1"/>
  <c r="L603" i="6"/>
  <c r="N603" i="6" s="1"/>
  <c r="L584" i="6"/>
  <c r="N584" i="6" s="1"/>
  <c r="L562" i="6"/>
  <c r="N562" i="6" s="1"/>
  <c r="L546" i="6"/>
  <c r="N546" i="6" s="1"/>
  <c r="L530" i="6"/>
  <c r="N530" i="6" s="1"/>
  <c r="L510" i="6"/>
  <c r="N510" i="6" s="1"/>
  <c r="L610" i="6"/>
  <c r="N610" i="6" s="1"/>
  <c r="L519" i="6"/>
  <c r="N519" i="6" s="1"/>
  <c r="L495" i="6"/>
  <c r="N495" i="6" s="1"/>
  <c r="L479" i="6"/>
  <c r="N479" i="6" s="1"/>
  <c r="L463" i="6"/>
  <c r="N463" i="6" s="1"/>
  <c r="L443" i="6"/>
  <c r="N443" i="6" s="1"/>
  <c r="L427" i="6"/>
  <c r="N427" i="6" s="1"/>
  <c r="L407" i="6"/>
  <c r="N407" i="6" s="1"/>
  <c r="L391" i="6"/>
  <c r="N391" i="6" s="1"/>
  <c r="L363" i="6"/>
  <c r="N363" i="6" s="1"/>
  <c r="L593" i="6"/>
  <c r="N593" i="6" s="1"/>
  <c r="L577" i="6"/>
  <c r="N577" i="6" s="1"/>
  <c r="L557" i="6"/>
  <c r="N557" i="6" s="1"/>
  <c r="L541" i="6"/>
  <c r="N541" i="6" s="1"/>
  <c r="L498" i="6"/>
  <c r="N498" i="6" s="1"/>
  <c r="L482" i="6"/>
  <c r="N482" i="6" s="1"/>
  <c r="L466" i="6"/>
  <c r="N466" i="6" s="1"/>
  <c r="L446" i="6"/>
  <c r="N446" i="6" s="1"/>
  <c r="L430" i="6"/>
  <c r="N430" i="6" s="1"/>
  <c r="L410" i="6"/>
  <c r="N410" i="6" s="1"/>
  <c r="L394" i="6"/>
  <c r="N394" i="6" s="1"/>
  <c r="L362" i="6"/>
  <c r="N362" i="6" s="1"/>
  <c r="L346" i="6"/>
  <c r="N346" i="6" s="1"/>
  <c r="L326" i="6"/>
  <c r="N326" i="6" s="1"/>
  <c r="L307" i="6"/>
  <c r="N307" i="6" s="1"/>
  <c r="L291" i="6"/>
  <c r="N291" i="6" s="1"/>
  <c r="L270" i="6"/>
  <c r="N270" i="6" s="1"/>
  <c r="L251" i="6"/>
  <c r="N251" i="6" s="1"/>
  <c r="L234" i="6"/>
  <c r="N234" i="6" s="1"/>
  <c r="L357" i="6"/>
  <c r="N357" i="6" s="1"/>
  <c r="L273" i="6"/>
  <c r="N273" i="6" s="1"/>
  <c r="L252" i="6"/>
  <c r="N252" i="6" s="1"/>
  <c r="L335" i="6"/>
  <c r="N335" i="6" s="1"/>
  <c r="L319" i="6"/>
  <c r="N319" i="6" s="1"/>
  <c r="L298" i="6"/>
  <c r="N298" i="6" s="1"/>
  <c r="L233" i="6"/>
  <c r="N233" i="6" s="1"/>
  <c r="L217" i="6"/>
  <c r="N217" i="6" s="1"/>
  <c r="L201" i="6"/>
  <c r="N201" i="6" s="1"/>
  <c r="L200" i="6"/>
  <c r="N200" i="6" s="1"/>
  <c r="L180" i="6"/>
  <c r="N180" i="6" s="1"/>
  <c r="L187" i="6"/>
  <c r="N187" i="6" s="1"/>
  <c r="L171" i="6"/>
  <c r="N171" i="6" s="1"/>
  <c r="L155" i="6"/>
  <c r="N155" i="6" s="1"/>
  <c r="L119" i="6"/>
  <c r="N119" i="6" s="1"/>
  <c r="L71" i="6"/>
  <c r="N71" i="6" s="1"/>
  <c r="L136" i="6"/>
  <c r="N136" i="6" s="1"/>
  <c r="L100" i="6"/>
  <c r="N100" i="6" s="1"/>
  <c r="L32" i="6"/>
  <c r="N32" i="6" s="1"/>
  <c r="L1011" i="6"/>
  <c r="N1011" i="6" s="1"/>
  <c r="L995" i="6"/>
  <c r="N995" i="6" s="1"/>
  <c r="L947" i="6"/>
  <c r="N947" i="6" s="1"/>
  <c r="L968" i="6"/>
  <c r="N968" i="6" s="1"/>
  <c r="L1022" i="6"/>
  <c r="N1022" i="6" s="1"/>
  <c r="L1006" i="6"/>
  <c r="N1006" i="6" s="1"/>
  <c r="L987" i="6"/>
  <c r="N987" i="6" s="1"/>
  <c r="L979" i="6"/>
  <c r="N979" i="6" s="1"/>
  <c r="L971" i="6"/>
  <c r="N971" i="6" s="1"/>
  <c r="L933" i="6"/>
  <c r="N933" i="6" s="1"/>
  <c r="L917" i="6"/>
  <c r="N917" i="6" s="1"/>
  <c r="L897" i="6"/>
  <c r="N897" i="6" s="1"/>
  <c r="L877" i="6"/>
  <c r="N877" i="6" s="1"/>
  <c r="L861" i="6"/>
  <c r="N861" i="6" s="1"/>
  <c r="L840" i="6"/>
  <c r="N840" i="6" s="1"/>
  <c r="L824" i="6"/>
  <c r="N824" i="6" s="1"/>
  <c r="L934" i="6"/>
  <c r="N934" i="6" s="1"/>
  <c r="L918" i="6"/>
  <c r="N918" i="6" s="1"/>
  <c r="L898" i="6"/>
  <c r="N898" i="6" s="1"/>
  <c r="L878" i="6"/>
  <c r="N878" i="6" s="1"/>
  <c r="L862" i="6"/>
  <c r="N862" i="6" s="1"/>
  <c r="L835" i="6"/>
  <c r="N835" i="6" s="1"/>
  <c r="L819" i="6"/>
  <c r="N819" i="6" s="1"/>
  <c r="L799" i="6"/>
  <c r="N799" i="6" s="1"/>
  <c r="L802" i="6"/>
  <c r="N802" i="6" s="1"/>
  <c r="L786" i="6"/>
  <c r="N786" i="6" s="1"/>
  <c r="L766" i="6"/>
  <c r="N766" i="6" s="1"/>
  <c r="L745" i="6"/>
  <c r="N745" i="6" s="1"/>
  <c r="L729" i="6"/>
  <c r="N729" i="6" s="1"/>
  <c r="L708" i="6"/>
  <c r="N708" i="6" s="1"/>
  <c r="L692" i="6"/>
  <c r="N692" i="6" s="1"/>
  <c r="L673" i="6"/>
  <c r="N673" i="6" s="1"/>
  <c r="L645" i="6"/>
  <c r="N645" i="6" s="1"/>
  <c r="L624" i="6"/>
  <c r="N624" i="6" s="1"/>
  <c r="L775" i="6"/>
  <c r="N775" i="6" s="1"/>
  <c r="L759" i="6"/>
  <c r="N759" i="6" s="1"/>
  <c r="L740" i="6"/>
  <c r="N740" i="6" s="1"/>
  <c r="L713" i="6"/>
  <c r="N713" i="6" s="1"/>
  <c r="L697" i="6"/>
  <c r="N697" i="6" s="1"/>
  <c r="L676" i="6"/>
  <c r="N676" i="6" s="1"/>
  <c r="L660" i="6"/>
  <c r="N660" i="6" s="1"/>
  <c r="L640" i="6"/>
  <c r="N640" i="6" s="1"/>
  <c r="L621" i="6"/>
  <c r="N621" i="6" s="1"/>
  <c r="L605" i="6"/>
  <c r="N605" i="6" s="1"/>
  <c r="L586" i="6"/>
  <c r="N586" i="6" s="1"/>
  <c r="L564" i="6"/>
  <c r="N564" i="6" s="1"/>
  <c r="L548" i="6"/>
  <c r="N548" i="6" s="1"/>
  <c r="L532" i="6"/>
  <c r="N532" i="6" s="1"/>
  <c r="L512" i="6"/>
  <c r="N512" i="6" s="1"/>
  <c r="L612" i="6"/>
  <c r="N612" i="6" s="1"/>
  <c r="L521" i="6"/>
  <c r="N521" i="6" s="1"/>
  <c r="L497" i="6"/>
  <c r="N497" i="6" s="1"/>
  <c r="L481" i="6"/>
  <c r="N481" i="6" s="1"/>
  <c r="L465" i="6"/>
  <c r="N465" i="6" s="1"/>
  <c r="L445" i="6"/>
  <c r="N445" i="6" s="1"/>
  <c r="L429" i="6"/>
  <c r="N429" i="6" s="1"/>
  <c r="L409" i="6"/>
  <c r="N409" i="6" s="1"/>
  <c r="L393" i="6"/>
  <c r="N393" i="6" s="1"/>
  <c r="L365" i="6"/>
  <c r="N365" i="6" s="1"/>
  <c r="L595" i="6"/>
  <c r="N595" i="6" s="1"/>
  <c r="L579" i="6"/>
  <c r="N579" i="6" s="1"/>
  <c r="L559" i="6"/>
  <c r="N559" i="6" s="1"/>
  <c r="L543" i="6"/>
  <c r="N543" i="6" s="1"/>
  <c r="L500" i="6"/>
  <c r="N500" i="6" s="1"/>
  <c r="L484" i="6"/>
  <c r="N484" i="6" s="1"/>
  <c r="L468" i="6"/>
  <c r="N468" i="6" s="1"/>
  <c r="L448" i="6"/>
  <c r="N448" i="6" s="1"/>
  <c r="L432" i="6"/>
  <c r="N432" i="6" s="1"/>
  <c r="L412" i="6"/>
  <c r="N412" i="6" s="1"/>
  <c r="L396" i="6"/>
  <c r="N396" i="6" s="1"/>
  <c r="L376" i="6"/>
  <c r="N376" i="6" s="1"/>
  <c r="L356" i="6"/>
  <c r="N356" i="6" s="1"/>
  <c r="L336" i="6"/>
  <c r="N336" i="6" s="1"/>
  <c r="L320" i="6"/>
  <c r="N320" i="6" s="1"/>
  <c r="L301" i="6"/>
  <c r="N301" i="6" s="1"/>
  <c r="L280" i="6"/>
  <c r="N280" i="6" s="1"/>
  <c r="L264" i="6"/>
  <c r="N264" i="6" s="1"/>
  <c r="L245" i="6"/>
  <c r="N245" i="6" s="1"/>
  <c r="L359" i="6"/>
  <c r="N359" i="6" s="1"/>
  <c r="L267" i="6"/>
  <c r="N267" i="6" s="1"/>
  <c r="L246" i="6"/>
  <c r="N246" i="6" s="1"/>
  <c r="L329" i="6"/>
  <c r="N329" i="6" s="1"/>
  <c r="L308" i="6"/>
  <c r="N308" i="6" s="1"/>
  <c r="L292" i="6"/>
  <c r="N292" i="6" s="1"/>
  <c r="L212" i="6"/>
  <c r="N212" i="6" s="1"/>
  <c r="L219" i="6"/>
  <c r="N219" i="6" s="1"/>
  <c r="L203" i="6"/>
  <c r="N203" i="6" s="1"/>
  <c r="L208" i="6"/>
  <c r="N208" i="6" s="1"/>
  <c r="L182" i="6"/>
  <c r="N182" i="6" s="1"/>
  <c r="L189" i="6"/>
  <c r="N189" i="6" s="1"/>
  <c r="L173" i="6"/>
  <c r="N173" i="6" s="1"/>
  <c r="L157" i="6"/>
  <c r="N157" i="6" s="1"/>
  <c r="L141" i="6"/>
  <c r="N141" i="6" s="1"/>
  <c r="L113" i="6"/>
  <c r="N113" i="6" s="1"/>
  <c r="L97" i="6"/>
  <c r="N97" i="6" s="1"/>
  <c r="L73" i="6"/>
  <c r="N73" i="6" s="1"/>
  <c r="L55" i="6"/>
  <c r="N55" i="6" s="1"/>
  <c r="L150" i="6"/>
  <c r="N150" i="6" s="1"/>
  <c r="L134" i="6"/>
  <c r="N134" i="6" s="1"/>
  <c r="L114" i="6"/>
  <c r="N114" i="6" s="1"/>
  <c r="L98" i="6"/>
  <c r="N98" i="6" s="1"/>
  <c r="L74" i="6"/>
  <c r="N74" i="6" s="1"/>
  <c r="L58" i="6"/>
  <c r="N58" i="6" s="1"/>
  <c r="L39" i="6"/>
  <c r="N39" i="6" s="1"/>
  <c r="L30" i="6"/>
  <c r="N30" i="6" s="1"/>
  <c r="L151" i="6"/>
  <c r="N151" i="6" s="1"/>
  <c r="L115" i="6"/>
  <c r="N115" i="6" s="1"/>
  <c r="L83" i="6"/>
  <c r="N83" i="6" s="1"/>
  <c r="L53" i="6"/>
  <c r="N53" i="6" s="1"/>
  <c r="L140" i="6"/>
  <c r="N140" i="6" s="1"/>
  <c r="L104" i="6"/>
  <c r="N104" i="6" s="1"/>
  <c r="L68" i="6"/>
  <c r="N68" i="6" s="1"/>
  <c r="L38" i="6"/>
  <c r="N38" i="6" s="1"/>
  <c r="L31" i="6"/>
  <c r="N31" i="6" s="1"/>
  <c r="L24" i="6"/>
  <c r="L46" i="6"/>
  <c r="L52" i="6"/>
  <c r="L82" i="6"/>
  <c r="L93" i="6"/>
  <c r="L125" i="6"/>
  <c r="L166" i="6"/>
  <c r="L197" i="6"/>
  <c r="L229" i="6"/>
  <c r="L260" i="6"/>
  <c r="L287" i="6"/>
  <c r="L316" i="6"/>
  <c r="L342" i="6"/>
  <c r="L374" i="6"/>
  <c r="L389" i="6"/>
  <c r="L425" i="6"/>
  <c r="L462" i="6"/>
  <c r="L506" i="6"/>
  <c r="L529" i="6"/>
  <c r="L572" i="6"/>
  <c r="L601" i="6"/>
  <c r="L630" i="6"/>
  <c r="L657" i="6"/>
  <c r="L682" i="6"/>
  <c r="L724" i="6"/>
  <c r="L753" i="6"/>
  <c r="L815" i="6"/>
  <c r="L854" i="6"/>
  <c r="L885" i="6"/>
  <c r="L912" i="6"/>
  <c r="L939" i="6"/>
  <c r="L958" i="6"/>
  <c r="L993" i="6"/>
  <c r="L785" i="6"/>
  <c r="L1021" i="6"/>
  <c r="N1021" i="6" s="1"/>
  <c r="L1005" i="6"/>
  <c r="N1005" i="6" s="1"/>
  <c r="L952" i="6"/>
  <c r="N952" i="6" s="1"/>
  <c r="L944" i="6"/>
  <c r="N944" i="6" s="1"/>
  <c r="L962" i="6"/>
  <c r="N962" i="6" s="1"/>
  <c r="L1016" i="6"/>
  <c r="N1016" i="6" s="1"/>
  <c r="L1000" i="6"/>
  <c r="N1000" i="6" s="1"/>
  <c r="L984" i="6"/>
  <c r="N984" i="6" s="1"/>
  <c r="L976" i="6"/>
  <c r="N976" i="6" s="1"/>
  <c r="L965" i="6"/>
  <c r="N965" i="6" s="1"/>
  <c r="L927" i="6"/>
  <c r="N927" i="6" s="1"/>
  <c r="L907" i="6"/>
  <c r="N907" i="6" s="1"/>
  <c r="L891" i="6"/>
  <c r="N891" i="6" s="1"/>
  <c r="L871" i="6"/>
  <c r="N871" i="6" s="1"/>
  <c r="L855" i="6"/>
  <c r="N855" i="6" s="1"/>
  <c r="L834" i="6"/>
  <c r="N834" i="6" s="1"/>
  <c r="L818" i="6"/>
  <c r="N818" i="6" s="1"/>
  <c r="L920" i="6"/>
  <c r="N920" i="6" s="1"/>
  <c r="L892" i="6"/>
  <c r="N892" i="6" s="1"/>
  <c r="L872" i="6"/>
  <c r="N872" i="6" s="1"/>
  <c r="L856" i="6"/>
  <c r="N856" i="6" s="1"/>
  <c r="L837" i="6"/>
  <c r="N837" i="6" s="1"/>
  <c r="L821" i="6"/>
  <c r="N821" i="6" s="1"/>
  <c r="L801" i="6"/>
  <c r="N801" i="6" s="1"/>
  <c r="L804" i="6"/>
  <c r="N804" i="6" s="1"/>
  <c r="L788" i="6"/>
  <c r="N788" i="6" s="1"/>
  <c r="L768" i="6"/>
  <c r="N768" i="6" s="1"/>
  <c r="L747" i="6"/>
  <c r="N747" i="6" s="1"/>
  <c r="L731" i="6"/>
  <c r="N731" i="6" s="1"/>
  <c r="L710" i="6"/>
  <c r="N710" i="6" s="1"/>
  <c r="L694" i="6"/>
  <c r="N694" i="6" s="1"/>
  <c r="L675" i="6"/>
  <c r="N675" i="6" s="1"/>
  <c r="L659" i="6"/>
  <c r="N659" i="6" s="1"/>
  <c r="L639" i="6"/>
  <c r="N639" i="6" s="1"/>
  <c r="L618" i="6"/>
  <c r="N618" i="6" s="1"/>
  <c r="L769" i="6"/>
  <c r="N769" i="6" s="1"/>
  <c r="L742" i="6"/>
  <c r="N742" i="6" s="1"/>
  <c r="L726" i="6"/>
  <c r="N726" i="6" s="1"/>
  <c r="L707" i="6"/>
  <c r="N707" i="6" s="1"/>
  <c r="L691" i="6"/>
  <c r="N691" i="6" s="1"/>
  <c r="L670" i="6"/>
  <c r="N670" i="6" s="1"/>
  <c r="L650" i="6"/>
  <c r="N650" i="6" s="1"/>
  <c r="L634" i="6"/>
  <c r="N634" i="6" s="1"/>
  <c r="L615" i="6"/>
  <c r="N615" i="6" s="1"/>
  <c r="L596" i="6"/>
  <c r="N596" i="6" s="1"/>
  <c r="L580" i="6"/>
  <c r="N580" i="6" s="1"/>
  <c r="L558" i="6"/>
  <c r="N558" i="6" s="1"/>
  <c r="L542" i="6"/>
  <c r="N542" i="6" s="1"/>
  <c r="L522" i="6"/>
  <c r="N522" i="6" s="1"/>
  <c r="L614" i="6"/>
  <c r="N614" i="6" s="1"/>
  <c r="L523" i="6"/>
  <c r="N523" i="6" s="1"/>
  <c r="L507" i="6"/>
  <c r="N507" i="6" s="1"/>
  <c r="L483" i="6"/>
  <c r="N483" i="6" s="1"/>
  <c r="L467" i="6"/>
  <c r="N467" i="6" s="1"/>
  <c r="L447" i="6"/>
  <c r="N447" i="6" s="1"/>
  <c r="L431" i="6"/>
  <c r="N431" i="6" s="1"/>
  <c r="L411" i="6"/>
  <c r="N411" i="6" s="1"/>
  <c r="L395" i="6"/>
  <c r="N395" i="6" s="1"/>
  <c r="L367" i="6"/>
  <c r="N367" i="6" s="1"/>
  <c r="L337" i="6"/>
  <c r="N337" i="6" s="1"/>
  <c r="L581" i="6"/>
  <c r="N581" i="6" s="1"/>
  <c r="L561" i="6"/>
  <c r="N561" i="6" s="1"/>
  <c r="L545" i="6"/>
  <c r="N545" i="6" s="1"/>
  <c r="L494" i="6"/>
  <c r="N494" i="6" s="1"/>
  <c r="L478" i="6"/>
  <c r="N478" i="6" s="1"/>
  <c r="L450" i="6"/>
  <c r="N450" i="6" s="1"/>
  <c r="L434" i="6"/>
  <c r="N434" i="6" s="1"/>
  <c r="L414" i="6"/>
  <c r="N414" i="6" s="1"/>
  <c r="L398" i="6"/>
  <c r="N398" i="6" s="1"/>
  <c r="L378" i="6"/>
  <c r="N378" i="6" s="1"/>
  <c r="L358" i="6"/>
  <c r="N358" i="6" s="1"/>
  <c r="L330" i="6"/>
  <c r="N330" i="6" s="1"/>
  <c r="L311" i="6"/>
  <c r="N311" i="6" s="1"/>
  <c r="L295" i="6"/>
  <c r="N295" i="6" s="1"/>
  <c r="L274" i="6"/>
  <c r="N274" i="6" s="1"/>
  <c r="L255" i="6"/>
  <c r="N255" i="6" s="1"/>
  <c r="L239" i="6"/>
  <c r="N239" i="6" s="1"/>
  <c r="L361" i="6"/>
  <c r="N361" i="6" s="1"/>
  <c r="L277" i="6"/>
  <c r="N277" i="6" s="1"/>
  <c r="L261" i="6"/>
  <c r="N261" i="6" s="1"/>
  <c r="L240" i="6"/>
  <c r="N240" i="6" s="1"/>
  <c r="L323" i="6"/>
  <c r="N323" i="6" s="1"/>
  <c r="L302" i="6"/>
  <c r="N302" i="6" s="1"/>
  <c r="L237" i="6"/>
  <c r="N237" i="6" s="1"/>
  <c r="L204" i="6"/>
  <c r="N204" i="6" s="1"/>
  <c r="L213" i="6"/>
  <c r="N213" i="6" s="1"/>
  <c r="L222" i="6"/>
  <c r="N222" i="6" s="1"/>
  <c r="L192" i="6"/>
  <c r="N192" i="6" s="1"/>
  <c r="L176" i="6"/>
  <c r="N176" i="6" s="1"/>
  <c r="L183" i="6"/>
  <c r="N183" i="6" s="1"/>
  <c r="L167" i="6"/>
  <c r="N167" i="6" s="1"/>
  <c r="L147" i="6"/>
  <c r="N147" i="6" s="1"/>
  <c r="L111" i="6"/>
  <c r="N111" i="6" s="1"/>
  <c r="L57" i="6"/>
  <c r="N57" i="6" s="1"/>
  <c r="L128" i="6"/>
  <c r="N128" i="6" s="1"/>
  <c r="L84" i="6"/>
  <c r="N84" i="6" s="1"/>
  <c r="L40" i="6"/>
  <c r="N40" i="6" s="1"/>
  <c r="L1023" i="6"/>
  <c r="N1023" i="6" s="1"/>
  <c r="L1007" i="6"/>
  <c r="N1007" i="6" s="1"/>
  <c r="L953" i="6"/>
  <c r="N953" i="6" s="1"/>
  <c r="L945" i="6"/>
  <c r="N945" i="6" s="1"/>
  <c r="L966" i="6"/>
  <c r="N966" i="6" s="1"/>
  <c r="L1018" i="6"/>
  <c r="N1018" i="6" s="1"/>
  <c r="L1002" i="6"/>
  <c r="N1002" i="6" s="1"/>
  <c r="L985" i="6"/>
  <c r="N985" i="6" s="1"/>
  <c r="L977" i="6"/>
  <c r="N977" i="6" s="1"/>
  <c r="L969" i="6"/>
  <c r="N969" i="6" s="1"/>
  <c r="L929" i="6"/>
  <c r="N929" i="6" s="1"/>
  <c r="L913" i="6"/>
  <c r="N913" i="6" s="1"/>
  <c r="L893" i="6"/>
  <c r="N893" i="6" s="1"/>
  <c r="L865" i="6"/>
  <c r="N865" i="6" s="1"/>
  <c r="L844" i="6"/>
  <c r="N844" i="6" s="1"/>
  <c r="L828" i="6"/>
  <c r="N828" i="6" s="1"/>
  <c r="L808" i="6"/>
  <c r="N808" i="6" s="1"/>
  <c r="L922" i="6"/>
  <c r="N922" i="6" s="1"/>
  <c r="L902" i="6"/>
  <c r="N902" i="6" s="1"/>
  <c r="L886" i="6"/>
  <c r="N886" i="6" s="1"/>
  <c r="L866" i="6"/>
  <c r="N866" i="6" s="1"/>
  <c r="L847" i="6"/>
  <c r="N847" i="6" s="1"/>
  <c r="L831" i="6"/>
  <c r="N831" i="6" s="1"/>
  <c r="L803" i="6"/>
  <c r="N803" i="6" s="1"/>
  <c r="L806" i="6"/>
  <c r="N806" i="6" s="1"/>
  <c r="L790" i="6"/>
  <c r="N790" i="6" s="1"/>
  <c r="L770" i="6"/>
  <c r="N770" i="6" s="1"/>
  <c r="L754" i="6"/>
  <c r="N754" i="6" s="1"/>
  <c r="L733" i="6"/>
  <c r="N733" i="6" s="1"/>
  <c r="L712" i="6"/>
  <c r="N712" i="6" s="1"/>
  <c r="L696" i="6"/>
  <c r="N696" i="6" s="1"/>
  <c r="L677" i="6"/>
  <c r="N677" i="6" s="1"/>
  <c r="L661" i="6"/>
  <c r="N661" i="6" s="1"/>
  <c r="L641" i="6"/>
  <c r="N641" i="6" s="1"/>
  <c r="L620" i="6"/>
  <c r="N620" i="6" s="1"/>
  <c r="L771" i="6"/>
  <c r="N771" i="6" s="1"/>
  <c r="L755" i="6"/>
  <c r="N755" i="6" s="1"/>
  <c r="L736" i="6"/>
  <c r="N736" i="6" s="1"/>
  <c r="L717" i="6"/>
  <c r="N717" i="6" s="1"/>
  <c r="L701" i="6"/>
  <c r="N701" i="6" s="1"/>
  <c r="L685" i="6"/>
  <c r="N685" i="6" s="1"/>
  <c r="L664" i="6"/>
  <c r="N664" i="6" s="1"/>
  <c r="L644" i="6"/>
  <c r="N644" i="6" s="1"/>
  <c r="L625" i="6"/>
  <c r="N625" i="6" s="1"/>
  <c r="L609" i="6"/>
  <c r="N609" i="6" s="1"/>
  <c r="L582" i="6"/>
  <c r="N582" i="6" s="1"/>
  <c r="L560" i="6"/>
  <c r="N560" i="6" s="1"/>
  <c r="L544" i="6"/>
  <c r="N544" i="6" s="1"/>
  <c r="L524" i="6"/>
  <c r="N524" i="6" s="1"/>
  <c r="L508" i="6"/>
  <c r="N508" i="6" s="1"/>
  <c r="L608" i="6"/>
  <c r="N608" i="6" s="1"/>
  <c r="L509" i="6"/>
  <c r="N509" i="6" s="1"/>
  <c r="L485" i="6"/>
  <c r="N485" i="6" s="1"/>
  <c r="L469" i="6"/>
  <c r="N469" i="6" s="1"/>
  <c r="L449" i="6"/>
  <c r="N449" i="6" s="1"/>
  <c r="L433" i="6"/>
  <c r="N433" i="6" s="1"/>
  <c r="L405" i="6"/>
  <c r="N405" i="6" s="1"/>
  <c r="L369" i="6"/>
  <c r="N369" i="6" s="1"/>
  <c r="L345" i="6"/>
  <c r="N345" i="6" s="1"/>
  <c r="L583" i="6"/>
  <c r="N583" i="6" s="1"/>
  <c r="L563" i="6"/>
  <c r="N563" i="6" s="1"/>
  <c r="L547" i="6"/>
  <c r="N547" i="6" s="1"/>
  <c r="L531" i="6"/>
  <c r="N531" i="6" s="1"/>
  <c r="L488" i="6"/>
  <c r="N488" i="6" s="1"/>
  <c r="L472" i="6"/>
  <c r="N472" i="6" s="1"/>
  <c r="L452" i="6"/>
  <c r="N452" i="6" s="1"/>
  <c r="L436" i="6"/>
  <c r="N436" i="6" s="1"/>
  <c r="L416" i="6"/>
  <c r="N416" i="6" s="1"/>
  <c r="L400" i="6"/>
  <c r="N400" i="6" s="1"/>
  <c r="L380" i="6"/>
  <c r="N380" i="6" s="1"/>
  <c r="L360" i="6"/>
  <c r="N360" i="6" s="1"/>
  <c r="L344" i="6"/>
  <c r="N344" i="6" s="1"/>
  <c r="L324" i="6"/>
  <c r="N324" i="6" s="1"/>
  <c r="L297" i="6"/>
  <c r="N297" i="6" s="1"/>
  <c r="L276" i="6"/>
  <c r="N276" i="6" s="1"/>
  <c r="L249" i="6"/>
  <c r="N249" i="6" s="1"/>
  <c r="L232" i="6"/>
  <c r="N232" i="6" s="1"/>
  <c r="L349" i="6"/>
  <c r="N349" i="6" s="1"/>
  <c r="L271" i="6"/>
  <c r="N271" i="6" s="1"/>
  <c r="L250" i="6"/>
  <c r="N250" i="6" s="1"/>
  <c r="L333" i="6"/>
  <c r="N333" i="6" s="1"/>
  <c r="L317" i="6"/>
  <c r="N317" i="6" s="1"/>
  <c r="L296" i="6"/>
  <c r="N296" i="6" s="1"/>
  <c r="L231" i="6"/>
  <c r="N231" i="6" s="1"/>
  <c r="L223" i="6"/>
  <c r="N223" i="6" s="1"/>
  <c r="L207" i="6"/>
  <c r="N207" i="6" s="1"/>
  <c r="L216" i="6"/>
  <c r="N216" i="6" s="1"/>
  <c r="L186" i="6"/>
  <c r="N186" i="6" s="1"/>
  <c r="L185" i="6"/>
  <c r="N185" i="6" s="1"/>
  <c r="L169" i="6"/>
  <c r="N169" i="6" s="1"/>
  <c r="L153" i="6"/>
  <c r="N153" i="6" s="1"/>
  <c r="L137" i="6"/>
  <c r="N137" i="6" s="1"/>
  <c r="L117" i="6"/>
  <c r="N117" i="6" s="1"/>
  <c r="L101" i="6"/>
  <c r="N101" i="6" s="1"/>
  <c r="L69" i="6"/>
  <c r="N69" i="6" s="1"/>
  <c r="L47" i="6"/>
  <c r="N47" i="6" s="1"/>
  <c r="L146" i="6"/>
  <c r="N146" i="6" s="1"/>
  <c r="L130" i="6"/>
  <c r="N130" i="6" s="1"/>
  <c r="L110" i="6"/>
  <c r="N110" i="6" s="1"/>
  <c r="L94" i="6"/>
  <c r="N94" i="6" s="1"/>
  <c r="L62" i="6"/>
  <c r="N62" i="6" s="1"/>
  <c r="L41" i="6"/>
  <c r="N41" i="6" s="1"/>
  <c r="L33" i="6"/>
  <c r="N33" i="6" s="1"/>
  <c r="L25" i="6"/>
  <c r="N25" i="6" s="1"/>
  <c r="L127" i="6"/>
  <c r="N127" i="6" s="1"/>
  <c r="L95" i="6"/>
  <c r="N95" i="6" s="1"/>
  <c r="L63" i="6"/>
  <c r="N63" i="6" s="1"/>
  <c r="L144" i="6"/>
  <c r="N144" i="6" s="1"/>
  <c r="L112" i="6"/>
  <c r="N112" i="6" s="1"/>
  <c r="L76" i="6"/>
  <c r="N76" i="6" s="1"/>
  <c r="L36" i="6"/>
  <c r="N36" i="6" s="1"/>
  <c r="L1017" i="6"/>
  <c r="N1017" i="6" s="1"/>
  <c r="L1001" i="6"/>
  <c r="N1001" i="6" s="1"/>
  <c r="L946" i="6"/>
  <c r="N946" i="6" s="1"/>
  <c r="L967" i="6"/>
  <c r="N967" i="6" s="1"/>
  <c r="L1012" i="6"/>
  <c r="N1012" i="6" s="1"/>
  <c r="L996" i="6"/>
  <c r="N996" i="6" s="1"/>
  <c r="L982" i="6"/>
  <c r="N982" i="6" s="1"/>
  <c r="L974" i="6"/>
  <c r="N974" i="6" s="1"/>
  <c r="L963" i="6"/>
  <c r="N963" i="6" s="1"/>
  <c r="L923" i="6"/>
  <c r="N923" i="6" s="1"/>
  <c r="L903" i="6"/>
  <c r="N903" i="6" s="1"/>
  <c r="L887" i="6"/>
  <c r="N887" i="6" s="1"/>
  <c r="L867" i="6"/>
  <c r="N867" i="6" s="1"/>
  <c r="L846" i="6"/>
  <c r="N846" i="6" s="1"/>
  <c r="L830" i="6"/>
  <c r="N830" i="6" s="1"/>
  <c r="L810" i="6"/>
  <c r="N810" i="6" s="1"/>
  <c r="L924" i="6"/>
  <c r="N924" i="6" s="1"/>
  <c r="L904" i="6"/>
  <c r="N904" i="6" s="1"/>
  <c r="L888" i="6"/>
  <c r="N888" i="6" s="1"/>
  <c r="L868" i="6"/>
  <c r="N868" i="6" s="1"/>
  <c r="L849" i="6"/>
  <c r="N849" i="6" s="1"/>
  <c r="L833" i="6"/>
  <c r="N833" i="6" s="1"/>
  <c r="L817" i="6"/>
  <c r="N817" i="6" s="1"/>
  <c r="L797" i="6"/>
  <c r="N797" i="6" s="1"/>
  <c r="L800" i="6"/>
  <c r="N800" i="6" s="1"/>
  <c r="L780" i="6"/>
  <c r="N780" i="6" s="1"/>
  <c r="L764" i="6"/>
  <c r="N764" i="6" s="1"/>
  <c r="L743" i="6"/>
  <c r="N743" i="6" s="1"/>
  <c r="L727" i="6"/>
  <c r="N727" i="6" s="1"/>
  <c r="L706" i="6"/>
  <c r="N706" i="6" s="1"/>
  <c r="L690" i="6"/>
  <c r="N690" i="6" s="1"/>
  <c r="L663" i="6"/>
  <c r="N663" i="6" s="1"/>
  <c r="L643" i="6"/>
  <c r="N643" i="6" s="1"/>
  <c r="L622" i="6"/>
  <c r="N622" i="6" s="1"/>
  <c r="L765" i="6"/>
  <c r="N765" i="6" s="1"/>
  <c r="L746" i="6"/>
  <c r="N746" i="6" s="1"/>
  <c r="L730" i="6"/>
  <c r="N730" i="6" s="1"/>
  <c r="L711" i="6"/>
  <c r="N711" i="6" s="1"/>
  <c r="L695" i="6"/>
  <c r="N695" i="6" s="1"/>
  <c r="L674" i="6"/>
  <c r="N674" i="6" s="1"/>
  <c r="L658" i="6"/>
  <c r="N658" i="6" s="1"/>
  <c r="L638" i="6"/>
  <c r="N638" i="6" s="1"/>
  <c r="L611" i="6"/>
  <c r="N611" i="6" s="1"/>
  <c r="L592" i="6"/>
  <c r="N592" i="6" s="1"/>
  <c r="L576" i="6"/>
  <c r="N576" i="6" s="1"/>
  <c r="L554" i="6"/>
  <c r="N554" i="6" s="1"/>
  <c r="L538" i="6"/>
  <c r="N538" i="6" s="1"/>
  <c r="L518" i="6"/>
  <c r="N518" i="6" s="1"/>
  <c r="L499" i="6"/>
  <c r="N499" i="6" s="1"/>
  <c r="L602" i="6"/>
  <c r="N602" i="6" s="1"/>
  <c r="L511" i="6"/>
  <c r="N511" i="6" s="1"/>
  <c r="L487" i="6"/>
  <c r="N487" i="6" s="1"/>
  <c r="L471" i="6"/>
  <c r="N471" i="6" s="1"/>
  <c r="L451" i="6"/>
  <c r="N451" i="6" s="1"/>
  <c r="L435" i="6"/>
  <c r="N435" i="6" s="1"/>
  <c r="L415" i="6"/>
  <c r="N415" i="6" s="1"/>
  <c r="L399" i="6"/>
  <c r="N399" i="6" s="1"/>
  <c r="L379" i="6"/>
  <c r="N379" i="6" s="1"/>
  <c r="L347" i="6"/>
  <c r="N347" i="6" s="1"/>
  <c r="L585" i="6"/>
  <c r="N585" i="6" s="1"/>
  <c r="L565" i="6"/>
  <c r="N565" i="6" s="1"/>
  <c r="L549" i="6"/>
  <c r="N549" i="6" s="1"/>
  <c r="L533" i="6"/>
  <c r="N533" i="6" s="1"/>
  <c r="L490" i="6"/>
  <c r="N490" i="6" s="1"/>
  <c r="L474" i="6"/>
  <c r="N474" i="6" s="1"/>
  <c r="L454" i="6"/>
  <c r="N454" i="6" s="1"/>
  <c r="L438" i="6"/>
  <c r="N438" i="6" s="1"/>
  <c r="L418" i="6"/>
  <c r="N418" i="6" s="1"/>
  <c r="L402" i="6"/>
  <c r="N402" i="6" s="1"/>
  <c r="L382" i="6"/>
  <c r="N382" i="6" s="1"/>
  <c r="L354" i="6"/>
  <c r="N354" i="6" s="1"/>
  <c r="L334" i="6"/>
  <c r="N334" i="6" s="1"/>
  <c r="L318" i="6"/>
  <c r="N318" i="6" s="1"/>
  <c r="L299" i="6"/>
  <c r="N299" i="6" s="1"/>
  <c r="L278" i="6"/>
  <c r="N278" i="6" s="1"/>
  <c r="L262" i="6"/>
  <c r="N262" i="6" s="1"/>
  <c r="L243" i="6"/>
  <c r="N243" i="6" s="1"/>
  <c r="L377" i="6"/>
  <c r="N377" i="6" s="1"/>
  <c r="L281" i="6"/>
  <c r="N281" i="6" s="1"/>
  <c r="L265" i="6"/>
  <c r="N265" i="6" s="1"/>
  <c r="L244" i="6"/>
  <c r="N244" i="6" s="1"/>
  <c r="L327" i="6"/>
  <c r="N327" i="6" s="1"/>
  <c r="L306" i="6"/>
  <c r="N306" i="6" s="1"/>
  <c r="L290" i="6"/>
  <c r="N290" i="6" s="1"/>
  <c r="L210" i="6"/>
  <c r="N210" i="6" s="1"/>
  <c r="L209" i="6"/>
  <c r="N209" i="6" s="1"/>
  <c r="L218" i="6"/>
  <c r="N218" i="6" s="1"/>
  <c r="L188" i="6"/>
  <c r="N188" i="6" s="1"/>
  <c r="L170" i="6"/>
  <c r="N170" i="6" s="1"/>
  <c r="L179" i="6"/>
  <c r="N179" i="6" s="1"/>
  <c r="L168" i="6"/>
  <c r="N168" i="6" s="1"/>
  <c r="L139" i="6"/>
  <c r="N139" i="6" s="1"/>
  <c r="L99" i="6"/>
  <c r="N99" i="6" s="1"/>
  <c r="L156" i="6"/>
  <c r="N156" i="6" s="1"/>
  <c r="L116" i="6"/>
  <c r="N116" i="6" s="1"/>
  <c r="L72" i="6"/>
  <c r="N72" i="6" s="1"/>
  <c r="L1019" i="6"/>
  <c r="N1019" i="6" s="1"/>
  <c r="L1003" i="6"/>
  <c r="N1003" i="6" s="1"/>
  <c r="L951" i="6"/>
  <c r="N951" i="6" s="1"/>
  <c r="L943" i="6"/>
  <c r="N943" i="6" s="1"/>
  <c r="L961" i="6"/>
  <c r="N961" i="6" s="1"/>
  <c r="L1014" i="6"/>
  <c r="N1014" i="6" s="1"/>
  <c r="L998" i="6"/>
  <c r="N998" i="6" s="1"/>
  <c r="L983" i="6"/>
  <c r="N983" i="6" s="1"/>
  <c r="L975" i="6"/>
  <c r="N975" i="6" s="1"/>
  <c r="L964" i="6"/>
  <c r="N964" i="6" s="1"/>
  <c r="L925" i="6"/>
  <c r="N925" i="6" s="1"/>
  <c r="L905" i="6"/>
  <c r="N905" i="6" s="1"/>
  <c r="L889" i="6"/>
  <c r="N889" i="6" s="1"/>
  <c r="L869" i="6"/>
  <c r="N869" i="6" s="1"/>
  <c r="L848" i="6"/>
  <c r="N848" i="6" s="1"/>
  <c r="L832" i="6"/>
  <c r="N832" i="6" s="1"/>
  <c r="L816" i="6"/>
  <c r="N816" i="6" s="1"/>
  <c r="L926" i="6"/>
  <c r="N926" i="6" s="1"/>
  <c r="L906" i="6"/>
  <c r="N906" i="6" s="1"/>
  <c r="L890" i="6"/>
  <c r="N890" i="6" s="1"/>
  <c r="L870" i="6"/>
  <c r="N870" i="6" s="1"/>
  <c r="L843" i="6"/>
  <c r="N843" i="6" s="1"/>
  <c r="L827" i="6"/>
  <c r="N827" i="6" s="1"/>
  <c r="L807" i="6"/>
  <c r="N807" i="6" s="1"/>
  <c r="L791" i="6"/>
  <c r="N791" i="6" s="1"/>
  <c r="L794" i="6"/>
  <c r="N794" i="6" s="1"/>
  <c r="L774" i="6"/>
  <c r="N774" i="6" s="1"/>
  <c r="L758" i="6"/>
  <c r="N758" i="6" s="1"/>
  <c r="L737" i="6"/>
  <c r="N737" i="6" s="1"/>
  <c r="L716" i="6"/>
  <c r="N716" i="6" s="1"/>
  <c r="L700" i="6"/>
  <c r="N700" i="6" s="1"/>
  <c r="L684" i="6"/>
  <c r="N684" i="6" s="1"/>
  <c r="L665" i="6"/>
  <c r="N665" i="6" s="1"/>
  <c r="L637" i="6"/>
  <c r="N637" i="6" s="1"/>
  <c r="L787" i="6"/>
  <c r="N787" i="6" s="1"/>
  <c r="L767" i="6"/>
  <c r="N767" i="6" s="1"/>
  <c r="L748" i="6"/>
  <c r="N748" i="6" s="1"/>
  <c r="L732" i="6"/>
  <c r="N732" i="6" s="1"/>
  <c r="L705" i="6"/>
  <c r="N705" i="6" s="1"/>
  <c r="L689" i="6"/>
  <c r="N689" i="6" s="1"/>
  <c r="L668" i="6"/>
  <c r="N668" i="6" s="1"/>
  <c r="L648" i="6"/>
  <c r="N648" i="6" s="1"/>
  <c r="L632" i="6"/>
  <c r="N632" i="6" s="1"/>
  <c r="L613" i="6"/>
  <c r="N613" i="6" s="1"/>
  <c r="L594" i="6"/>
  <c r="N594" i="6" s="1"/>
  <c r="L578" i="6"/>
  <c r="N578" i="6" s="1"/>
  <c r="L556" i="6"/>
  <c r="N556" i="6" s="1"/>
  <c r="L540" i="6"/>
  <c r="N540" i="6" s="1"/>
  <c r="L520" i="6"/>
  <c r="N520" i="6" s="1"/>
  <c r="L501" i="6"/>
  <c r="N501" i="6" s="1"/>
  <c r="L604" i="6"/>
  <c r="N604" i="6" s="1"/>
  <c r="L513" i="6"/>
  <c r="N513" i="6" s="1"/>
  <c r="L489" i="6"/>
  <c r="N489" i="6" s="1"/>
  <c r="L473" i="6"/>
  <c r="N473" i="6" s="1"/>
  <c r="L453" i="6"/>
  <c r="N453" i="6" s="1"/>
  <c r="L437" i="6"/>
  <c r="N437" i="6" s="1"/>
  <c r="L417" i="6"/>
  <c r="N417" i="6" s="1"/>
  <c r="L401" i="6"/>
  <c r="N401" i="6" s="1"/>
  <c r="L381" i="6"/>
  <c r="N381" i="6" s="1"/>
  <c r="L351" i="6"/>
  <c r="N351" i="6" s="1"/>
  <c r="L587" i="6"/>
  <c r="N587" i="6" s="1"/>
  <c r="L567" i="6"/>
  <c r="N567" i="6" s="1"/>
  <c r="L551" i="6"/>
  <c r="N551" i="6" s="1"/>
  <c r="L535" i="6"/>
  <c r="N535" i="6" s="1"/>
  <c r="L492" i="6"/>
  <c r="N492" i="6" s="1"/>
  <c r="L476" i="6"/>
  <c r="N476" i="6" s="1"/>
  <c r="L456" i="6"/>
  <c r="N456" i="6" s="1"/>
  <c r="L440" i="6"/>
  <c r="N440" i="6" s="1"/>
  <c r="L420" i="6"/>
  <c r="N420" i="6" s="1"/>
  <c r="L404" i="6"/>
  <c r="N404" i="6" s="1"/>
  <c r="L384" i="6"/>
  <c r="N384" i="6" s="1"/>
  <c r="L364" i="6"/>
  <c r="N364" i="6" s="1"/>
  <c r="L348" i="6"/>
  <c r="N348" i="6" s="1"/>
  <c r="L328" i="6"/>
  <c r="N328" i="6" s="1"/>
  <c r="L309" i="6"/>
  <c r="N309" i="6" s="1"/>
  <c r="L293" i="6"/>
  <c r="N293" i="6" s="1"/>
  <c r="L272" i="6"/>
  <c r="N272" i="6" s="1"/>
  <c r="L253" i="6"/>
  <c r="N253" i="6" s="1"/>
  <c r="L236" i="6"/>
  <c r="N236" i="6" s="1"/>
  <c r="L275" i="6"/>
  <c r="N275" i="6" s="1"/>
  <c r="L254" i="6"/>
  <c r="N254" i="6" s="1"/>
  <c r="L238" i="6"/>
  <c r="N238" i="6" s="1"/>
  <c r="L321" i="6"/>
  <c r="N321" i="6" s="1"/>
  <c r="L300" i="6"/>
  <c r="N300" i="6" s="1"/>
  <c r="L235" i="6"/>
  <c r="N235" i="6" s="1"/>
  <c r="L202" i="6"/>
  <c r="N202" i="6" s="1"/>
  <c r="L211" i="6"/>
  <c r="N211" i="6" s="1"/>
  <c r="L220" i="6"/>
  <c r="N220" i="6" s="1"/>
  <c r="L190" i="6"/>
  <c r="N190" i="6" s="1"/>
  <c r="L174" i="6"/>
  <c r="N174" i="6" s="1"/>
  <c r="L181" i="6"/>
  <c r="N181" i="6" s="1"/>
  <c r="L172" i="6"/>
  <c r="N172" i="6" s="1"/>
  <c r="L149" i="6"/>
  <c r="N149" i="6" s="1"/>
  <c r="L133" i="6"/>
  <c r="N133" i="6" s="1"/>
  <c r="L105" i="6"/>
  <c r="N105" i="6" s="1"/>
  <c r="L85" i="6"/>
  <c r="N85" i="6" s="1"/>
  <c r="L65" i="6"/>
  <c r="N65" i="6" s="1"/>
  <c r="L158" i="6"/>
  <c r="N158" i="6" s="1"/>
  <c r="L142" i="6"/>
  <c r="N142" i="6" s="1"/>
  <c r="L126" i="6"/>
  <c r="N126" i="6" s="1"/>
  <c r="L106" i="6"/>
  <c r="N106" i="6" s="1"/>
  <c r="L86" i="6"/>
  <c r="N86" i="6" s="1"/>
  <c r="L66" i="6"/>
  <c r="N66" i="6" s="1"/>
  <c r="L61" i="6"/>
  <c r="N61" i="6" s="1"/>
  <c r="L35" i="6"/>
  <c r="N35" i="6" s="1"/>
  <c r="L27" i="6"/>
  <c r="N27" i="6" s="1"/>
  <c r="L135" i="6"/>
  <c r="N135" i="6" s="1"/>
  <c r="L103" i="6"/>
  <c r="N103" i="6" s="1"/>
  <c r="L67" i="6"/>
  <c r="N67" i="6" s="1"/>
  <c r="L152" i="6"/>
  <c r="N152" i="6" s="1"/>
  <c r="L120" i="6"/>
  <c r="N120" i="6" s="1"/>
  <c r="L88" i="6"/>
  <c r="N88" i="6" s="1"/>
  <c r="L56" i="6"/>
  <c r="N56" i="6" s="1"/>
  <c r="L34" i="6"/>
  <c r="N34" i="6" s="1"/>
  <c r="M51" i="6"/>
  <c r="M81" i="6"/>
  <c r="M92" i="6"/>
  <c r="M124" i="6"/>
  <c r="M165" i="6"/>
  <c r="M196" i="6"/>
  <c r="M228" i="6"/>
  <c r="M259" i="6"/>
  <c r="M286" i="6"/>
  <c r="M315" i="6"/>
  <c r="M341" i="6"/>
  <c r="M373" i="6"/>
  <c r="M388" i="6"/>
  <c r="M424" i="6"/>
  <c r="M461" i="6"/>
  <c r="M505" i="6"/>
  <c r="M528" i="6"/>
  <c r="M571" i="6"/>
  <c r="M600" i="6"/>
  <c r="M629" i="6"/>
  <c r="M656" i="6"/>
  <c r="M681" i="6"/>
  <c r="M723" i="6"/>
  <c r="M752" i="6"/>
  <c r="M814" i="6"/>
  <c r="M853" i="6"/>
  <c r="M884" i="6"/>
  <c r="M911" i="6"/>
  <c r="M938" i="6"/>
  <c r="M957" i="6"/>
  <c r="M992" i="6"/>
  <c r="M784" i="6"/>
  <c r="M955" i="6" l="1"/>
  <c r="N955" i="6" s="1"/>
  <c r="N957" i="6"/>
  <c r="M909" i="6"/>
  <c r="N909" i="6" s="1"/>
  <c r="N911" i="6"/>
  <c r="M750" i="6"/>
  <c r="N750" i="6" s="1"/>
  <c r="N752" i="6"/>
  <c r="M627" i="6"/>
  <c r="N627" i="6" s="1"/>
  <c r="N629" i="6"/>
  <c r="M503" i="6"/>
  <c r="N503" i="6" s="1"/>
  <c r="N505" i="6"/>
  <c r="M371" i="6"/>
  <c r="N371" i="6" s="1"/>
  <c r="N373" i="6"/>
  <c r="M257" i="6"/>
  <c r="N257" i="6" s="1"/>
  <c r="N259" i="6"/>
  <c r="M194" i="6"/>
  <c r="N194" i="6" s="1"/>
  <c r="N196" i="6"/>
  <c r="M79" i="6"/>
  <c r="N79" i="6" s="1"/>
  <c r="N81" i="6"/>
  <c r="M990" i="6"/>
  <c r="N990" i="6" s="1"/>
  <c r="N992" i="6"/>
  <c r="M936" i="6"/>
  <c r="N936" i="6" s="1"/>
  <c r="N938" i="6"/>
  <c r="M882" i="6"/>
  <c r="N882" i="6" s="1"/>
  <c r="N884" i="6"/>
  <c r="M812" i="6"/>
  <c r="N812" i="6" s="1"/>
  <c r="N814" i="6"/>
  <c r="M721" i="6"/>
  <c r="N721" i="6" s="1"/>
  <c r="N723" i="6"/>
  <c r="M654" i="6"/>
  <c r="N654" i="6" s="1"/>
  <c r="N656" i="6"/>
  <c r="M598" i="6"/>
  <c r="N598" i="6" s="1"/>
  <c r="N600" i="6"/>
  <c r="M526" i="6"/>
  <c r="N526" i="6" s="1"/>
  <c r="N528" i="6"/>
  <c r="M459" i="6"/>
  <c r="N459" i="6" s="1"/>
  <c r="N461" i="6"/>
  <c r="M386" i="6"/>
  <c r="N386" i="6" s="1"/>
  <c r="N388" i="6"/>
  <c r="M339" i="6"/>
  <c r="N339" i="6" s="1"/>
  <c r="N341" i="6"/>
  <c r="M284" i="6"/>
  <c r="N284" i="6" s="1"/>
  <c r="N286" i="6"/>
  <c r="M226" i="6"/>
  <c r="N226" i="6" s="1"/>
  <c r="N228" i="6"/>
  <c r="M163" i="6"/>
  <c r="N163" i="6" s="1"/>
  <c r="N165" i="6"/>
  <c r="M90" i="6"/>
  <c r="N90" i="6" s="1"/>
  <c r="N92" i="6"/>
  <c r="M49" i="6"/>
  <c r="N51" i="6"/>
  <c r="L991" i="6"/>
  <c r="N991" i="6" s="1"/>
  <c r="N993" i="6"/>
  <c r="L937" i="6"/>
  <c r="N937" i="6" s="1"/>
  <c r="N939" i="6"/>
  <c r="L883" i="6"/>
  <c r="N883" i="6" s="1"/>
  <c r="N885" i="6"/>
  <c r="L813" i="6"/>
  <c r="N813" i="6" s="1"/>
  <c r="N815" i="6"/>
  <c r="L722" i="6"/>
  <c r="N722" i="6" s="1"/>
  <c r="N724" i="6"/>
  <c r="L655" i="6"/>
  <c r="N655" i="6" s="1"/>
  <c r="N657" i="6"/>
  <c r="L599" i="6"/>
  <c r="N599" i="6" s="1"/>
  <c r="N601" i="6"/>
  <c r="L527" i="6"/>
  <c r="N527" i="6" s="1"/>
  <c r="N529" i="6"/>
  <c r="L460" i="6"/>
  <c r="N460" i="6" s="1"/>
  <c r="N462" i="6"/>
  <c r="L387" i="6"/>
  <c r="N387" i="6" s="1"/>
  <c r="N389" i="6"/>
  <c r="L340" i="6"/>
  <c r="N340" i="6" s="1"/>
  <c r="N342" i="6"/>
  <c r="L285" i="6"/>
  <c r="N285" i="6" s="1"/>
  <c r="N287" i="6"/>
  <c r="L227" i="6"/>
  <c r="N227" i="6" s="1"/>
  <c r="N229" i="6"/>
  <c r="L164" i="6"/>
  <c r="N164" i="6" s="1"/>
  <c r="N166" i="6"/>
  <c r="L91" i="6"/>
  <c r="N91" i="6" s="1"/>
  <c r="N93" i="6"/>
  <c r="L50" i="6"/>
  <c r="N50" i="6" s="1"/>
  <c r="N52" i="6"/>
  <c r="L22" i="6"/>
  <c r="N24" i="6"/>
  <c r="M782" i="6"/>
  <c r="N782" i="6" s="1"/>
  <c r="N784" i="6"/>
  <c r="M851" i="6"/>
  <c r="N851" i="6" s="1"/>
  <c r="N853" i="6"/>
  <c r="M679" i="6"/>
  <c r="N679" i="6" s="1"/>
  <c r="N681" i="6"/>
  <c r="M569" i="6"/>
  <c r="N569" i="6" s="1"/>
  <c r="N571" i="6"/>
  <c r="M422" i="6"/>
  <c r="N422" i="6" s="1"/>
  <c r="N424" i="6"/>
  <c r="M313" i="6"/>
  <c r="N313" i="6" s="1"/>
  <c r="N315" i="6"/>
  <c r="M122" i="6"/>
  <c r="N122" i="6" s="1"/>
  <c r="N124" i="6"/>
  <c r="L783" i="6"/>
  <c r="N783" i="6" s="1"/>
  <c r="N785" i="6"/>
  <c r="L956" i="6"/>
  <c r="N956" i="6" s="1"/>
  <c r="N958" i="6"/>
  <c r="L910" i="6"/>
  <c r="N910" i="6" s="1"/>
  <c r="N912" i="6"/>
  <c r="L852" i="6"/>
  <c r="N852" i="6" s="1"/>
  <c r="N854" i="6"/>
  <c r="L751" i="6"/>
  <c r="N751" i="6" s="1"/>
  <c r="N753" i="6"/>
  <c r="L680" i="6"/>
  <c r="N680" i="6" s="1"/>
  <c r="N682" i="6"/>
  <c r="L628" i="6"/>
  <c r="N628" i="6" s="1"/>
  <c r="N630" i="6"/>
  <c r="L570" i="6"/>
  <c r="N570" i="6" s="1"/>
  <c r="N572" i="6"/>
  <c r="L504" i="6"/>
  <c r="N504" i="6" s="1"/>
  <c r="N506" i="6"/>
  <c r="L423" i="6"/>
  <c r="N423" i="6" s="1"/>
  <c r="N425" i="6"/>
  <c r="L372" i="6"/>
  <c r="N372" i="6" s="1"/>
  <c r="N374" i="6"/>
  <c r="L314" i="6"/>
  <c r="N314" i="6" s="1"/>
  <c r="N316" i="6"/>
  <c r="L258" i="6"/>
  <c r="N258" i="6" s="1"/>
  <c r="N260" i="6"/>
  <c r="L195" i="6"/>
  <c r="N195" i="6" s="1"/>
  <c r="N197" i="6"/>
  <c r="L123" i="6"/>
  <c r="N123" i="6" s="1"/>
  <c r="N125" i="6"/>
  <c r="L80" i="6"/>
  <c r="N80" i="6" s="1"/>
  <c r="N82" i="6"/>
  <c r="L44" i="6"/>
  <c r="N44" i="6" s="1"/>
  <c r="N46" i="6"/>
  <c r="N22" i="6" l="1"/>
  <c r="L19" i="6"/>
  <c r="M18" i="6"/>
  <c r="N49" i="6"/>
  <c r="N18" i="6" l="1"/>
  <c r="M17" i="6"/>
  <c r="L17" i="6"/>
  <c r="N19" i="6"/>
  <c r="N17" i="6" l="1"/>
  <c r="K1011" i="7"/>
  <c r="K19" i="7" s="1"/>
  <c r="I44" i="7"/>
  <c r="I750" i="7"/>
  <c r="I569" i="7"/>
  <c r="I339" i="7"/>
  <c r="I51" i="7"/>
  <c r="I49" i="7" s="1"/>
  <c r="I783" i="7"/>
  <c r="I751" i="7"/>
  <c r="I782" i="7"/>
  <c r="I570" i="7"/>
  <c r="I340" i="7"/>
  <c r="I196" i="7"/>
  <c r="I194" i="7" s="1"/>
  <c r="I259" i="7"/>
  <c r="I257" i="7" s="1"/>
  <c r="I81" i="7"/>
  <c r="I79" i="7" s="1"/>
  <c r="I92" i="7"/>
  <c r="I90" i="7" s="1"/>
  <c r="I124" i="7"/>
  <c r="I122" i="7" s="1"/>
  <c r="I165" i="7"/>
  <c r="I163" i="7" s="1"/>
  <c r="I228" i="7"/>
  <c r="I226" i="7" s="1"/>
  <c r="I286" i="7"/>
  <c r="I284" i="7" s="1"/>
  <c r="I373" i="7"/>
  <c r="I371" i="7" s="1"/>
  <c r="I388" i="7"/>
  <c r="I386" i="7" s="1"/>
  <c r="I424" i="7"/>
  <c r="I422" i="7" s="1"/>
  <c r="I461" i="7"/>
  <c r="I459" i="7" s="1"/>
  <c r="I505" i="7"/>
  <c r="I503" i="7" s="1"/>
  <c r="I528" i="7"/>
  <c r="I526" i="7" s="1"/>
  <c r="I315" i="7"/>
  <c r="I313" i="7" s="1"/>
  <c r="I600" i="7"/>
  <c r="I598" i="7" s="1"/>
  <c r="I629" i="7"/>
  <c r="I627" i="7" s="1"/>
  <c r="I656" i="7"/>
  <c r="I654" i="7" s="1"/>
  <c r="I681" i="7"/>
  <c r="I679" i="7" s="1"/>
  <c r="I723" i="7"/>
  <c r="I721" i="7" s="1"/>
  <c r="I814" i="7"/>
  <c r="I812" i="7" s="1"/>
  <c r="I884" i="7"/>
  <c r="I882" i="7" s="1"/>
  <c r="I938" i="7"/>
  <c r="I936" i="7" s="1"/>
  <c r="I853" i="7"/>
  <c r="I851" i="7" s="1"/>
  <c r="I911" i="7"/>
  <c r="I909" i="7" s="1"/>
  <c r="I957" i="7"/>
  <c r="I955" i="7" s="1"/>
  <c r="I992" i="7"/>
  <c r="I990" i="7" s="1"/>
  <c r="I19" i="7" l="1"/>
  <c r="I18" i="7"/>
  <c r="I17" i="7" l="1"/>
  <c r="J7" i="7" l="1"/>
  <c r="L389" i="7" l="1"/>
  <c r="L854" i="7"/>
  <c r="N854" i="7" s="1"/>
  <c r="L634" i="7"/>
  <c r="N634" i="7" s="1"/>
  <c r="L360" i="7"/>
  <c r="N360" i="7" s="1"/>
  <c r="L817" i="7"/>
  <c r="N817" i="7" s="1"/>
  <c r="L174" i="7"/>
  <c r="N174" i="7" s="1"/>
  <c r="L100" i="7"/>
  <c r="N100" i="7" s="1"/>
  <c r="L337" i="7"/>
  <c r="N337" i="7" s="1"/>
  <c r="L176" i="7"/>
  <c r="N176" i="7" s="1"/>
  <c r="L402" i="7"/>
  <c r="N402" i="7" s="1"/>
  <c r="L734" i="7"/>
  <c r="N734" i="7" s="1"/>
  <c r="L511" i="7"/>
  <c r="N511" i="7" s="1"/>
  <c r="L255" i="7"/>
  <c r="N255" i="7" s="1"/>
  <c r="L553" i="7"/>
  <c r="N553" i="7" s="1"/>
  <c r="L944" i="7"/>
  <c r="N944" i="7" s="1"/>
  <c r="L566" i="7"/>
  <c r="N566" i="7" s="1"/>
  <c r="L819" i="7"/>
  <c r="N819" i="7" s="1"/>
  <c r="L736" i="7"/>
  <c r="N736" i="7" s="1"/>
  <c r="L351" i="7"/>
  <c r="N351" i="7" s="1"/>
  <c r="L152" i="7"/>
  <c r="N152" i="7" s="1"/>
  <c r="L877" i="7"/>
  <c r="N877" i="7" s="1"/>
  <c r="L33" i="7"/>
  <c r="N33" i="7" s="1"/>
  <c r="L411" i="7"/>
  <c r="N411" i="7" s="1"/>
  <c r="L861" i="7"/>
  <c r="N861" i="7" s="1"/>
  <c r="L978" i="7"/>
  <c r="N978" i="7" s="1"/>
  <c r="L606" i="7"/>
  <c r="N606" i="7" s="1"/>
  <c r="L52" i="7"/>
  <c r="N52" i="7" s="1"/>
  <c r="L486" i="7"/>
  <c r="N486" i="7" s="1"/>
  <c r="L449" i="7"/>
  <c r="N449" i="7" s="1"/>
  <c r="L733" i="7"/>
  <c r="N733" i="7" s="1"/>
  <c r="L112" i="7"/>
  <c r="N112" i="7" s="1"/>
  <c r="L769" i="7"/>
  <c r="N769" i="7" s="1"/>
  <c r="L508" i="7"/>
  <c r="N508" i="7" s="1"/>
  <c r="L666" i="7"/>
  <c r="N666" i="7" s="1"/>
  <c r="L181" i="7"/>
  <c r="N181" i="7" s="1"/>
  <c r="L250" i="7"/>
  <c r="N250" i="7" s="1"/>
  <c r="L621" i="7"/>
  <c r="N621" i="7" s="1"/>
  <c r="L838" i="7"/>
  <c r="N838" i="7" s="1"/>
  <c r="L895" i="7"/>
  <c r="N895" i="7" s="1"/>
  <c r="L28" i="7"/>
  <c r="N28" i="7" s="1"/>
  <c r="L541" i="7"/>
  <c r="N541" i="7" s="1"/>
  <c r="L951" i="7"/>
  <c r="N951" i="7" s="1"/>
  <c r="L61" i="7"/>
  <c r="N61" i="7" s="1"/>
  <c r="L968" i="7"/>
  <c r="N968" i="7" s="1"/>
  <c r="L332" i="7"/>
  <c r="N332" i="7" s="1"/>
  <c r="L712" i="7"/>
  <c r="N712" i="7" s="1"/>
  <c r="L927" i="7"/>
  <c r="N927" i="7" s="1"/>
  <c r="L584" i="7"/>
  <c r="N584" i="7" s="1"/>
  <c r="L342" i="7"/>
  <c r="N342" i="7" s="1"/>
  <c r="L575" i="7"/>
  <c r="N575" i="7" s="1"/>
  <c r="L557" i="7"/>
  <c r="N557" i="7" s="1"/>
  <c r="L272" i="7"/>
  <c r="N272" i="7" s="1"/>
  <c r="L849" i="7"/>
  <c r="N849" i="7" s="1"/>
  <c r="L477" i="7"/>
  <c r="N477" i="7" s="1"/>
  <c r="L740" i="7"/>
  <c r="N740" i="7" s="1"/>
  <c r="L916" i="7"/>
  <c r="N916" i="7" s="1"/>
  <c r="L268" i="7"/>
  <c r="N268" i="7" s="1"/>
  <c r="L1015" i="7"/>
  <c r="N1015" i="7" s="1"/>
  <c r="L264" i="7"/>
  <c r="N264" i="7" s="1"/>
  <c r="L917" i="7"/>
  <c r="N917" i="7" s="1"/>
  <c r="L886" i="7"/>
  <c r="N886" i="7" s="1"/>
  <c r="L809" i="7"/>
  <c r="N809" i="7" s="1"/>
  <c r="L207" i="7"/>
  <c r="N207" i="7" s="1"/>
  <c r="L891" i="7"/>
  <c r="N891" i="7" s="1"/>
  <c r="L31" i="7"/>
  <c r="N31" i="7" s="1"/>
  <c r="L622" i="7"/>
  <c r="N622" i="7" s="1"/>
  <c r="L709" i="7"/>
  <c r="N709" i="7" s="1"/>
  <c r="L36" i="7"/>
  <c r="N36" i="7" s="1"/>
  <c r="L210" i="7"/>
  <c r="N210" i="7" s="1"/>
  <c r="L77" i="7"/>
  <c r="N77" i="7" s="1"/>
  <c r="L170" i="7"/>
  <c r="N170" i="7" s="1"/>
  <c r="L576" i="7"/>
  <c r="N576" i="7" s="1"/>
  <c r="L38" i="7"/>
  <c r="N38" i="7" s="1"/>
  <c r="L841" i="7"/>
  <c r="N841" i="7" s="1"/>
  <c r="L168" i="7"/>
  <c r="N168" i="7" s="1"/>
  <c r="L706" i="7"/>
  <c r="N706" i="7" s="1"/>
  <c r="L224" i="7"/>
  <c r="N224" i="7" s="1"/>
  <c r="L683" i="7"/>
  <c r="N683" i="7" s="1"/>
  <c r="L294" i="7"/>
  <c r="N294" i="7" s="1"/>
  <c r="L364" i="7"/>
  <c r="N364" i="7" s="1"/>
  <c r="L595" i="7"/>
  <c r="N595" i="7" s="1"/>
  <c r="L93" i="7"/>
  <c r="N93" i="7" s="1"/>
  <c r="L238" i="7"/>
  <c r="N238" i="7" s="1"/>
  <c r="L456" i="7"/>
  <c r="N456" i="7" s="1"/>
  <c r="L273" i="7"/>
  <c r="N273" i="7" s="1"/>
  <c r="L767" i="7"/>
  <c r="N767" i="7" s="1"/>
  <c r="L271" i="7"/>
  <c r="N271" i="7" s="1"/>
  <c r="L561" i="7"/>
  <c r="N561" i="7" s="1"/>
  <c r="L643" i="7"/>
  <c r="N643" i="7" s="1"/>
  <c r="L563" i="7"/>
  <c r="N563" i="7" s="1"/>
  <c r="L947" i="7"/>
  <c r="N947" i="7" s="1"/>
  <c r="L632" i="7"/>
  <c r="N632" i="7" s="1"/>
  <c r="L130" i="7"/>
  <c r="N130" i="7" s="1"/>
  <c r="L469" i="7"/>
  <c r="N469" i="7" s="1"/>
  <c r="L847" i="7"/>
  <c r="N847" i="7" s="1"/>
  <c r="L777" i="7"/>
  <c r="N777" i="7" s="1"/>
  <c r="L793" i="7"/>
  <c r="N793" i="7" s="1"/>
  <c r="L278" i="7"/>
  <c r="N278" i="7" s="1"/>
  <c r="L309" i="7"/>
  <c r="N309" i="7" s="1"/>
  <c r="L665" i="7"/>
  <c r="N665" i="7" s="1"/>
  <c r="L353" i="7"/>
  <c r="N353" i="7" s="1"/>
  <c r="L871" i="7"/>
  <c r="N871" i="7" s="1"/>
  <c r="L320" i="7"/>
  <c r="N320" i="7" s="1"/>
  <c r="L844" i="7"/>
  <c r="N844" i="7" s="1"/>
  <c r="L304" i="7"/>
  <c r="N304" i="7" s="1"/>
  <c r="L800" i="7"/>
  <c r="N800" i="7" s="1"/>
  <c r="L37" i="7"/>
  <c r="N37" i="7" s="1"/>
  <c r="L464" i="7"/>
  <c r="N464" i="7" s="1"/>
  <c r="L880" i="7"/>
  <c r="N880" i="7" s="1"/>
  <c r="L971" i="7"/>
  <c r="N971" i="7" s="1"/>
  <c r="L982" i="7"/>
  <c r="N982" i="7" s="1"/>
  <c r="L685" i="7"/>
  <c r="N685" i="7" s="1"/>
  <c r="L275" i="7"/>
  <c r="N275" i="7" s="1"/>
  <c r="L615" i="7"/>
  <c r="N615" i="7" s="1"/>
  <c r="L494" i="7"/>
  <c r="N494" i="7" s="1"/>
  <c r="L328" i="7"/>
  <c r="N328" i="7" s="1"/>
  <c r="L964" i="7"/>
  <c r="N964" i="7" s="1"/>
  <c r="L669" i="7"/>
  <c r="N669" i="7" s="1"/>
  <c r="L261" i="7"/>
  <c r="N261" i="7" s="1"/>
  <c r="L961" i="7"/>
  <c r="N961" i="7" s="1"/>
  <c r="L550" i="7"/>
  <c r="N550" i="7" s="1"/>
  <c r="L230" i="7"/>
  <c r="N230" i="7" s="1"/>
  <c r="L999" i="7"/>
  <c r="N999" i="7" s="1"/>
  <c r="L358" i="7"/>
  <c r="N358" i="7" s="1"/>
  <c r="L32" i="7"/>
  <c r="N32" i="7" s="1"/>
  <c r="L501" i="7"/>
  <c r="N501" i="7" s="1"/>
  <c r="L672" i="7"/>
  <c r="N672" i="7" s="1"/>
  <c r="L846" i="7"/>
  <c r="N846" i="7" s="1"/>
  <c r="L205" i="7"/>
  <c r="N205" i="7" s="1"/>
  <c r="L651" i="7"/>
  <c r="N651" i="7" s="1"/>
  <c r="L1006" i="7"/>
  <c r="N1006" i="7" s="1"/>
  <c r="L96" i="7"/>
  <c r="N96" i="7" s="1"/>
  <c r="L375" i="7"/>
  <c r="N375" i="7" s="1"/>
  <c r="L374" i="7"/>
  <c r="N374" i="7" s="1"/>
  <c r="L963" i="7"/>
  <c r="N963" i="7" s="1"/>
  <c r="L323" i="7"/>
  <c r="N323" i="7" s="1"/>
  <c r="L934" i="7"/>
  <c r="N934" i="7" s="1"/>
  <c r="L394" i="7"/>
  <c r="N394" i="7" s="1"/>
  <c r="L931" i="7"/>
  <c r="N931" i="7" s="1"/>
  <c r="L959" i="7"/>
  <c r="N959" i="7" s="1"/>
  <c r="L467" i="7"/>
  <c r="N467" i="7" s="1"/>
  <c r="L699" i="7"/>
  <c r="N699" i="7" s="1"/>
  <c r="L1021" i="7"/>
  <c r="N1021" i="7" s="1"/>
  <c r="L159" i="7"/>
  <c r="N159" i="7" s="1"/>
  <c r="L287" i="7"/>
  <c r="N287" i="7" s="1"/>
  <c r="L797" i="7"/>
  <c r="N797" i="7" s="1"/>
  <c r="L331" i="7"/>
  <c r="N331" i="7" s="1"/>
  <c r="L453" i="7"/>
  <c r="N453" i="7" s="1"/>
  <c r="L902" i="7"/>
  <c r="N902" i="7" s="1"/>
  <c r="L134" i="7"/>
  <c r="N134" i="7" s="1"/>
  <c r="L47" i="7"/>
  <c r="N47" i="7" s="1"/>
  <c r="L301" i="7"/>
  <c r="N301" i="7" s="1"/>
  <c r="L795" i="7"/>
  <c r="N795" i="7" s="1"/>
  <c r="L321" i="7"/>
  <c r="N321" i="7" s="1"/>
  <c r="L281" i="7"/>
  <c r="N281" i="7" s="1"/>
  <c r="L768" i="7"/>
  <c r="N768" i="7" s="1"/>
  <c r="L139" i="7"/>
  <c r="N139" i="7" s="1"/>
  <c r="L548" i="7"/>
  <c r="N548" i="7" s="1"/>
  <c r="L367" i="7"/>
  <c r="N367" i="7" s="1"/>
  <c r="L898" i="7"/>
  <c r="N898" i="7" s="1"/>
  <c r="L244" i="7"/>
  <c r="N244" i="7" s="1"/>
  <c r="L198" i="7"/>
  <c r="N198" i="7" s="1"/>
  <c r="L200" i="7"/>
  <c r="N200" i="7" s="1"/>
  <c r="L470" i="7"/>
  <c r="N470" i="7" s="1"/>
  <c r="L607" i="7"/>
  <c r="N607" i="7" s="1"/>
  <c r="L878" i="7"/>
  <c r="N878" i="7" s="1"/>
  <c r="L397" i="7"/>
  <c r="N397" i="7" s="1"/>
  <c r="L703" i="7"/>
  <c r="N703" i="7" s="1"/>
  <c r="L115" i="7"/>
  <c r="N115" i="7" s="1"/>
  <c r="L291" i="7"/>
  <c r="N291" i="7" s="1"/>
  <c r="L663" i="7"/>
  <c r="N663" i="7" s="1"/>
  <c r="L765" i="7"/>
  <c r="N765" i="7" s="1"/>
  <c r="L1013" i="7"/>
  <c r="N1013" i="7" s="1"/>
  <c r="L409" i="7"/>
  <c r="N409" i="7" s="1"/>
  <c r="L620" i="7"/>
  <c r="N620" i="7" s="1"/>
  <c r="L821" i="7"/>
  <c r="N821" i="7" s="1"/>
  <c r="L215" i="7"/>
  <c r="N215" i="7" s="1"/>
  <c r="L127" i="7"/>
  <c r="N127" i="7" s="1"/>
  <c r="L443" i="7"/>
  <c r="N443" i="7" s="1"/>
  <c r="L617" i="7"/>
  <c r="N617" i="7" s="1"/>
  <c r="L711" i="7"/>
  <c r="N711" i="7" s="1"/>
  <c r="L690" i="7"/>
  <c r="N690" i="7" s="1"/>
  <c r="L74" i="7"/>
  <c r="N74" i="7" s="1"/>
  <c r="L660" i="7"/>
  <c r="N660" i="7" s="1"/>
  <c r="L266" i="7"/>
  <c r="N266" i="7" s="1"/>
  <c r="L906" i="7"/>
  <c r="N906" i="7" s="1"/>
  <c r="L209" i="7"/>
  <c r="N209" i="7" s="1"/>
  <c r="L441" i="7"/>
  <c r="N441" i="7" s="1"/>
  <c r="L113" i="7"/>
  <c r="N113" i="7" s="1"/>
  <c r="L232" i="7"/>
  <c r="N232" i="7" s="1"/>
  <c r="L742" i="7"/>
  <c r="N742" i="7" s="1"/>
  <c r="L216" i="7"/>
  <c r="N216" i="7" s="1"/>
  <c r="L798" i="7"/>
  <c r="N798" i="7" s="1"/>
  <c r="L590" i="7"/>
  <c r="N590" i="7" s="1"/>
  <c r="L403" i="7"/>
  <c r="N403" i="7" s="1"/>
  <c r="L1011" i="7"/>
  <c r="N1011" i="7" s="1"/>
  <c r="L776" i="7"/>
  <c r="N776" i="7" s="1"/>
  <c r="L932" i="7"/>
  <c r="N932" i="7" s="1"/>
  <c r="L234" i="7"/>
  <c r="N234" i="7" s="1"/>
  <c r="L120" i="7"/>
  <c r="N120" i="7" s="1"/>
  <c r="L346" i="7"/>
  <c r="N346" i="7" s="1"/>
  <c r="L552" i="7"/>
  <c r="N552" i="7" s="1"/>
  <c r="L832" i="7"/>
  <c r="N832" i="7" s="1"/>
  <c r="L450" i="7"/>
  <c r="N450" i="7" s="1"/>
  <c r="L876" i="7"/>
  <c r="N876" i="7" s="1"/>
  <c r="L439" i="7"/>
  <c r="N439" i="7" s="1"/>
  <c r="L132" i="7"/>
  <c r="N132" i="7" s="1"/>
  <c r="L97" i="7"/>
  <c r="N97" i="7" s="1"/>
  <c r="L400" i="7"/>
  <c r="N400" i="7" s="1"/>
  <c r="L885" i="7"/>
  <c r="N885" i="7" s="1"/>
  <c r="L522" i="7"/>
  <c r="N522" i="7" s="1"/>
  <c r="L671" i="7"/>
  <c r="N671" i="7" s="1"/>
  <c r="L299" i="7"/>
  <c r="N299" i="7" s="1"/>
  <c r="L269" i="7"/>
  <c r="N269" i="7" s="1"/>
  <c r="L300" i="7"/>
  <c r="N300" i="7" s="1"/>
  <c r="L326" i="7"/>
  <c r="N326" i="7" s="1"/>
  <c r="L137" i="7"/>
  <c r="N137" i="7" s="1"/>
  <c r="L949" i="7"/>
  <c r="N949" i="7" s="1"/>
  <c r="L591" i="7"/>
  <c r="N591" i="7" s="1"/>
  <c r="L432" i="7"/>
  <c r="N432" i="7" s="1"/>
  <c r="L34" i="7"/>
  <c r="N34" i="7" s="1"/>
  <c r="L810" i="7"/>
  <c r="N810" i="7" s="1"/>
  <c r="L708" i="7"/>
  <c r="N708" i="7" s="1"/>
  <c r="L405" i="7"/>
  <c r="N405" i="7" s="1"/>
  <c r="L772" i="7"/>
  <c r="N772" i="7" s="1"/>
  <c r="L306" i="7"/>
  <c r="N306" i="7" s="1"/>
  <c r="L792" i="7"/>
  <c r="N792" i="7" s="1"/>
  <c r="L1016" i="7"/>
  <c r="N1016" i="7" s="1"/>
  <c r="L150" i="7"/>
  <c r="N150" i="7" s="1"/>
  <c r="L70" i="7"/>
  <c r="N70" i="7" s="1"/>
  <c r="L186" i="7"/>
  <c r="N186" i="7" s="1"/>
  <c r="L396" i="7"/>
  <c r="N396" i="7" s="1"/>
  <c r="L544" i="7"/>
  <c r="N544" i="7" s="1"/>
  <c r="L644" i="7"/>
  <c r="N644" i="7" s="1"/>
  <c r="L816" i="7"/>
  <c r="N816" i="7" s="1"/>
  <c r="L156" i="7"/>
  <c r="N156" i="7" s="1"/>
  <c r="L545" i="7"/>
  <c r="N545" i="7" s="1"/>
  <c r="L762" i="7"/>
  <c r="N762" i="7" s="1"/>
  <c r="L239" i="7"/>
  <c r="N239" i="7" s="1"/>
  <c r="L94" i="7"/>
  <c r="N94" i="7" s="1"/>
  <c r="L431" i="7"/>
  <c r="N431" i="7" s="1"/>
  <c r="L801" i="7"/>
  <c r="N801" i="7" s="1"/>
  <c r="L729" i="7"/>
  <c r="N729" i="7" s="1"/>
  <c r="L942" i="7"/>
  <c r="N942" i="7" s="1"/>
  <c r="L105" i="7"/>
  <c r="N105" i="7" s="1"/>
  <c r="L430" i="7"/>
  <c r="N430" i="7" s="1"/>
  <c r="L587" i="7"/>
  <c r="N587" i="7" s="1"/>
  <c r="L758" i="7"/>
  <c r="N758" i="7" s="1"/>
  <c r="L867" i="7"/>
  <c r="N867" i="7" s="1"/>
  <c r="L107" i="7"/>
  <c r="N107" i="7" s="1"/>
  <c r="L85" i="7"/>
  <c r="N85" i="7" s="1"/>
  <c r="L348" i="7"/>
  <c r="N348" i="7" s="1"/>
  <c r="L496" i="7"/>
  <c r="N496" i="7" s="1"/>
  <c r="L659" i="7"/>
  <c r="N659" i="7" s="1"/>
  <c r="L834" i="7"/>
  <c r="N834" i="7" s="1"/>
  <c r="L1019" i="7"/>
  <c r="N1019" i="7" s="1"/>
  <c r="L179" i="7"/>
  <c r="N179" i="7" s="1"/>
  <c r="L611" i="7"/>
  <c r="N611" i="7" s="1"/>
  <c r="L220" i="7"/>
  <c r="N220" i="7" s="1"/>
  <c r="L1010" i="7"/>
  <c r="N1010" i="7" s="1"/>
  <c r="L697" i="7"/>
  <c r="N697" i="7" s="1"/>
  <c r="L551" i="7"/>
  <c r="N551" i="7" s="1"/>
  <c r="L343" i="7"/>
  <c r="N343" i="7" s="1"/>
  <c r="L664" i="7"/>
  <c r="N664" i="7" s="1"/>
  <c r="L823" i="7"/>
  <c r="N823" i="7" s="1"/>
  <c r="L1023" i="7"/>
  <c r="N1023" i="7" s="1"/>
  <c r="L288" i="7"/>
  <c r="N288" i="7" s="1"/>
  <c r="L141" i="7"/>
  <c r="N141" i="7" s="1"/>
  <c r="L420" i="7"/>
  <c r="N420" i="7" s="1"/>
  <c r="L565" i="7"/>
  <c r="N565" i="7" s="1"/>
  <c r="L899" i="7"/>
  <c r="N899" i="7" s="1"/>
  <c r="L730" i="7"/>
  <c r="N730" i="7" s="1"/>
  <c r="L608" i="7"/>
  <c r="N608" i="7" s="1"/>
  <c r="L413" i="7"/>
  <c r="N413" i="7" s="1"/>
  <c r="L925" i="7"/>
  <c r="N925" i="7" s="1"/>
  <c r="L694" i="7"/>
  <c r="N694" i="7" s="1"/>
  <c r="L330" i="7"/>
  <c r="N330" i="7" s="1"/>
  <c r="L478" i="7"/>
  <c r="N478" i="7" s="1"/>
  <c r="L362" i="7"/>
  <c r="N362" i="7" s="1"/>
  <c r="L229" i="7"/>
  <c r="N229" i="7" s="1"/>
  <c r="L104" i="7"/>
  <c r="N104" i="7" s="1"/>
  <c r="L35" i="7"/>
  <c r="N35" i="7" s="1"/>
  <c r="L101" i="7"/>
  <c r="N101" i="7" s="1"/>
  <c r="L998" i="7"/>
  <c r="N998" i="7" s="1"/>
  <c r="L953" i="7"/>
  <c r="N953" i="7" s="1"/>
  <c r="L802" i="7"/>
  <c r="N802" i="7" s="1"/>
  <c r="L717" i="7"/>
  <c r="N717" i="7" s="1"/>
  <c r="L246" i="7"/>
  <c r="N246" i="7" s="1"/>
  <c r="L298" i="7"/>
  <c r="N298" i="7" s="1"/>
  <c r="L419" i="7"/>
  <c r="N419" i="7" s="1"/>
  <c r="L535" i="7"/>
  <c r="N535" i="7" s="1"/>
  <c r="L564" i="7"/>
  <c r="N564" i="7" s="1"/>
  <c r="L596" i="7"/>
  <c r="N596" i="7" s="1"/>
  <c r="L928" i="7"/>
  <c r="N928" i="7" s="1"/>
  <c r="L158" i="7"/>
  <c r="N158" i="7" s="1"/>
  <c r="L116" i="7"/>
  <c r="N116" i="7" s="1"/>
  <c r="L416" i="7"/>
  <c r="N416" i="7" s="1"/>
  <c r="L506" i="7"/>
  <c r="N506" i="7" s="1"/>
  <c r="L824" i="7"/>
  <c r="N824" i="7" s="1"/>
  <c r="L442" i="7"/>
  <c r="N442" i="7" s="1"/>
  <c r="L770" i="7"/>
  <c r="N770" i="7" s="1"/>
  <c r="L981" i="7"/>
  <c r="N981" i="7" s="1"/>
  <c r="L901" i="7"/>
  <c r="N901" i="7" s="1"/>
  <c r="L771" i="7"/>
  <c r="N771" i="7" s="1"/>
  <c r="L696" i="7"/>
  <c r="N696" i="7" s="1"/>
  <c r="L581" i="7"/>
  <c r="N581" i="7" s="1"/>
  <c r="L517" i="7"/>
  <c r="N517" i="7" s="1"/>
  <c r="L427" i="7"/>
  <c r="N427" i="7" s="1"/>
  <c r="L282" i="7"/>
  <c r="N282" i="7" s="1"/>
  <c r="L143" i="7"/>
  <c r="N143" i="7" s="1"/>
  <c r="L245" i="7"/>
  <c r="N245" i="7" s="1"/>
  <c r="L173" i="7"/>
  <c r="N173" i="7" s="1"/>
  <c r="L46" i="7"/>
  <c r="L930" i="7"/>
  <c r="N930" i="7" s="1"/>
  <c r="L837" i="7"/>
  <c r="N837" i="7" s="1"/>
  <c r="L738" i="7"/>
  <c r="N738" i="7" s="1"/>
  <c r="L662" i="7"/>
  <c r="N662" i="7" s="1"/>
  <c r="L319" i="7"/>
  <c r="N319" i="7" s="1"/>
  <c r="L483" i="7"/>
  <c r="N483" i="7" s="1"/>
  <c r="L393" i="7"/>
  <c r="N393" i="7" s="1"/>
  <c r="L146" i="7"/>
  <c r="N146" i="7" s="1"/>
  <c r="L1003" i="7"/>
  <c r="N1003" i="7" s="1"/>
  <c r="L874" i="7"/>
  <c r="N874" i="7" s="1"/>
  <c r="L807" i="7"/>
  <c r="N807" i="7" s="1"/>
  <c r="L787" i="7"/>
  <c r="N787" i="7" s="1"/>
  <c r="L868" i="7"/>
  <c r="N868" i="7" s="1"/>
  <c r="L700" i="7"/>
  <c r="N700" i="7" s="1"/>
  <c r="L542" i="7"/>
  <c r="N542" i="7" s="1"/>
  <c r="L352" i="7"/>
  <c r="N352" i="7" s="1"/>
  <c r="L131" i="7"/>
  <c r="N131" i="7" s="1"/>
  <c r="L25" i="7"/>
  <c r="N25" i="7" s="1"/>
  <c r="L1025" i="7"/>
  <c r="N1025" i="7" s="1"/>
  <c r="L912" i="7"/>
  <c r="N912" i="7" s="1"/>
  <c r="L726" i="7"/>
  <c r="N726" i="7" s="1"/>
  <c r="L558" i="7"/>
  <c r="N558" i="7" s="1"/>
  <c r="L471" i="7"/>
  <c r="N471" i="7" s="1"/>
  <c r="L290" i="7"/>
  <c r="N290" i="7" s="1"/>
  <c r="L1017" i="7"/>
  <c r="N1017" i="7" s="1"/>
  <c r="L848" i="7"/>
  <c r="N848" i="7" s="1"/>
  <c r="L710" i="7"/>
  <c r="N710" i="7" s="1"/>
  <c r="L623" i="7"/>
  <c r="N623" i="7" s="1"/>
  <c r="L322" i="7"/>
  <c r="N322" i="7" s="1"/>
  <c r="L507" i="7"/>
  <c r="N507" i="7" s="1"/>
  <c r="L433" i="7"/>
  <c r="N433" i="7" s="1"/>
  <c r="L354" i="7"/>
  <c r="N354" i="7" s="1"/>
  <c r="L237" i="7"/>
  <c r="N237" i="7" s="1"/>
  <c r="L133" i="7"/>
  <c r="N133" i="7" s="1"/>
  <c r="L254" i="7"/>
  <c r="N254" i="7" s="1"/>
  <c r="L27" i="7"/>
  <c r="N27" i="7" s="1"/>
  <c r="L117" i="7"/>
  <c r="N117" i="7" s="1"/>
  <c r="L26" i="7"/>
  <c r="N26" i="7" s="1"/>
  <c r="L962" i="7"/>
  <c r="N962" i="7" s="1"/>
  <c r="L831" i="7"/>
  <c r="N831" i="7" s="1"/>
  <c r="L693" i="7"/>
  <c r="N693" i="7" s="1"/>
  <c r="L197" i="7"/>
  <c r="N197" i="7" s="1"/>
  <c r="L485" i="7"/>
  <c r="N485" i="7" s="1"/>
  <c r="L994" i="7"/>
  <c r="N994" i="7" s="1"/>
  <c r="L487" i="7"/>
  <c r="N487" i="7" s="1"/>
  <c r="L1007" i="7"/>
  <c r="N1007" i="7" s="1"/>
  <c r="L673" i="7"/>
  <c r="N673" i="7" s="1"/>
  <c r="L515" i="7"/>
  <c r="N515" i="7" s="1"/>
  <c r="L404" i="7"/>
  <c r="N404" i="7" s="1"/>
  <c r="L178" i="7"/>
  <c r="N178" i="7" s="1"/>
  <c r="L243" i="7"/>
  <c r="N243" i="7" s="1"/>
  <c r="L136" i="7"/>
  <c r="N136" i="7" s="1"/>
  <c r="L970" i="7"/>
  <c r="N970" i="7" s="1"/>
  <c r="L890" i="7"/>
  <c r="N890" i="7" s="1"/>
  <c r="L682" i="7"/>
  <c r="N682" i="7" s="1"/>
  <c r="L95" i="7"/>
  <c r="N95" i="7" s="1"/>
  <c r="L382" i="7"/>
  <c r="N382" i="7" s="1"/>
  <c r="L493" i="7"/>
  <c r="N493" i="7" s="1"/>
  <c r="L614" i="7"/>
  <c r="N614" i="7" s="1"/>
  <c r="L835" i="7"/>
  <c r="N835" i="7" s="1"/>
  <c r="L88" i="7"/>
  <c r="N88" i="7" s="1"/>
  <c r="L190" i="7"/>
  <c r="N190" i="7" s="1"/>
  <c r="L490" i="7"/>
  <c r="N490" i="7" s="1"/>
  <c r="L741" i="7"/>
  <c r="N741" i="7" s="1"/>
  <c r="L516" i="7"/>
  <c r="N516" i="7" s="1"/>
  <c r="L1009" i="7"/>
  <c r="N1009" i="7" s="1"/>
  <c r="L864" i="7"/>
  <c r="N864" i="7" s="1"/>
  <c r="L755" i="7"/>
  <c r="N755" i="7" s="1"/>
  <c r="L638" i="7"/>
  <c r="N638" i="7" s="1"/>
  <c r="L538" i="7"/>
  <c r="N538" i="7" s="1"/>
  <c r="L390" i="7"/>
  <c r="N390" i="7" s="1"/>
  <c r="L231" i="7"/>
  <c r="N231" i="7" s="1"/>
  <c r="L64" i="7"/>
  <c r="N64" i="7" s="1"/>
  <c r="L140" i="7"/>
  <c r="N140" i="7" s="1"/>
  <c r="L984" i="7"/>
  <c r="N984" i="7" s="1"/>
  <c r="L904" i="7"/>
  <c r="N904" i="7" s="1"/>
  <c r="L630" i="7"/>
  <c r="N630" i="7" s="1"/>
  <c r="L604" i="7"/>
  <c r="N604" i="7" s="1"/>
  <c r="L499" i="7"/>
  <c r="N499" i="7" s="1"/>
  <c r="L349" i="7"/>
  <c r="N349" i="7" s="1"/>
  <c r="L277" i="7"/>
  <c r="N277" i="7" s="1"/>
  <c r="L921" i="7"/>
  <c r="N921" i="7" s="1"/>
  <c r="L786" i="7"/>
  <c r="N786" i="7" s="1"/>
  <c r="L985" i="7"/>
  <c r="N985" i="7" s="1"/>
  <c r="L759" i="7"/>
  <c r="N759" i="7" s="1"/>
  <c r="L500" i="7"/>
  <c r="N500" i="7" s="1"/>
  <c r="L235" i="7"/>
  <c r="N235" i="7" s="1"/>
  <c r="L125" i="7"/>
  <c r="N125" i="7" s="1"/>
  <c r="L988" i="7"/>
  <c r="N988" i="7" s="1"/>
  <c r="L804" i="7"/>
  <c r="N804" i="7" s="1"/>
  <c r="L624" i="7"/>
  <c r="N624" i="7" s="1"/>
  <c r="L434" i="7"/>
  <c r="N434" i="7" s="1"/>
  <c r="L71" i="7"/>
  <c r="N71" i="7" s="1"/>
  <c r="L946" i="7"/>
  <c r="N946" i="7" s="1"/>
  <c r="L686" i="7"/>
  <c r="N686" i="7" s="1"/>
  <c r="L593" i="7"/>
  <c r="N593" i="7" s="1"/>
  <c r="L523" i="7"/>
  <c r="N523" i="7" s="1"/>
  <c r="L412" i="7"/>
  <c r="N412" i="7" s="1"/>
  <c r="L293" i="7"/>
  <c r="N293" i="7" s="1"/>
  <c r="L149" i="7"/>
  <c r="N149" i="7" s="1"/>
  <c r="L219" i="7"/>
  <c r="N219" i="7" s="1"/>
  <c r="L185" i="7"/>
  <c r="N185" i="7" s="1"/>
  <c r="L62" i="7"/>
  <c r="N62" i="7" s="1"/>
  <c r="L924" i="7"/>
  <c r="N924" i="7" s="1"/>
  <c r="L748" i="7"/>
  <c r="N748" i="7" s="1"/>
  <c r="L111" i="7"/>
  <c r="N111" i="7" s="1"/>
  <c r="L574" i="7"/>
  <c r="N574" i="7" s="1"/>
  <c r="L297" i="7"/>
  <c r="N297" i="7" s="1"/>
  <c r="L674" i="7"/>
  <c r="N674" i="7" s="1"/>
  <c r="L513" i="7"/>
  <c r="N513" i="7" s="1"/>
  <c r="L945" i="7"/>
  <c r="N945" i="7" s="1"/>
  <c r="L732" i="7"/>
  <c r="N732" i="7" s="1"/>
  <c r="L67" i="7"/>
  <c r="N67" i="7" s="1"/>
  <c r="L395" i="7"/>
  <c r="N395" i="7" s="1"/>
  <c r="L543" i="7"/>
  <c r="N543" i="7" s="1"/>
  <c r="L676" i="7"/>
  <c r="N676" i="7" s="1"/>
  <c r="L966" i="7"/>
  <c r="N966" i="7" s="1"/>
  <c r="L267" i="7"/>
  <c r="N267" i="7" s="1"/>
  <c r="L437" i="7"/>
  <c r="N437" i="7" s="1"/>
  <c r="L718" i="7"/>
  <c r="N718" i="7" s="1"/>
  <c r="L479" i="7"/>
  <c r="N479" i="7" s="1"/>
  <c r="L1018" i="7"/>
  <c r="N1018" i="7" s="1"/>
  <c r="L102" i="7"/>
  <c r="N102" i="7" s="1"/>
  <c r="L476" i="7"/>
  <c r="N476" i="7" s="1"/>
  <c r="L731" i="7"/>
  <c r="N731" i="7" s="1"/>
  <c r="L448" i="7"/>
  <c r="N448" i="7" s="1"/>
  <c r="L713" i="7"/>
  <c r="N713" i="7" s="1"/>
  <c r="L191" i="7"/>
  <c r="N191" i="7" s="1"/>
  <c r="L474" i="7"/>
  <c r="N474" i="7" s="1"/>
  <c r="L687" i="7"/>
  <c r="N687" i="7" s="1"/>
  <c r="L592" i="7"/>
  <c r="N592" i="7" s="1"/>
  <c r="L636" i="7"/>
  <c r="N636" i="7" s="1"/>
  <c r="L794" i="7"/>
  <c r="N794" i="7" s="1"/>
  <c r="L979" i="7"/>
  <c r="N979" i="7" s="1"/>
  <c r="L308" i="7"/>
  <c r="N308" i="7" s="1"/>
  <c r="L578" i="7"/>
  <c r="N578" i="7" s="1"/>
  <c r="L719" i="7"/>
  <c r="N719" i="7" s="1"/>
  <c r="L892" i="7"/>
  <c r="N892" i="7" s="1"/>
  <c r="L825" i="7"/>
  <c r="N825" i="7" s="1"/>
  <c r="L855" i="7"/>
  <c r="N855" i="7" s="1"/>
  <c r="L972" i="7"/>
  <c r="N972" i="7" s="1"/>
  <c r="L1000" i="7"/>
  <c r="N1000" i="7" s="1"/>
  <c r="L68" i="7"/>
  <c r="N68" i="7" s="1"/>
  <c r="L147" i="7"/>
  <c r="N147" i="7" s="1"/>
  <c r="L642" i="7"/>
  <c r="N642" i="7" s="1"/>
  <c r="L913" i="7"/>
  <c r="N913" i="7" s="1"/>
  <c r="L915" i="7"/>
  <c r="N915" i="7" s="1"/>
  <c r="L995" i="7"/>
  <c r="N995" i="7" s="1"/>
  <c r="L475" i="7"/>
  <c r="N475" i="7" s="1"/>
  <c r="L549" i="7"/>
  <c r="N549" i="7" s="1"/>
  <c r="L58" i="7"/>
  <c r="N58" i="7" s="1"/>
  <c r="L368" i="7"/>
  <c r="N368" i="7" s="1"/>
  <c r="L714" i="7"/>
  <c r="N714" i="7" s="1"/>
  <c r="L84" i="7"/>
  <c r="N84" i="7" s="1"/>
  <c r="L670" i="7"/>
  <c r="N670" i="7" s="1"/>
  <c r="L41" i="7"/>
  <c r="N41" i="7" s="1"/>
  <c r="L521" i="7"/>
  <c r="N521" i="7" s="1"/>
  <c r="L773" i="7"/>
  <c r="N773" i="7" s="1"/>
  <c r="L401" i="7"/>
  <c r="N401" i="7" s="1"/>
  <c r="L1005" i="7"/>
  <c r="N1005" i="7" s="1"/>
  <c r="L562" i="7"/>
  <c r="N562" i="7" s="1"/>
  <c r="L296" i="7"/>
  <c r="N296" i="7" s="1"/>
  <c r="L887" i="7"/>
  <c r="N887" i="7" s="1"/>
  <c r="L775" i="7"/>
  <c r="N775" i="7" s="1"/>
  <c r="L82" i="7"/>
  <c r="N82" i="7" s="1"/>
  <c r="L148" i="7"/>
  <c r="N148" i="7" s="1"/>
  <c r="L918" i="7"/>
  <c r="N918" i="7" s="1"/>
  <c r="L778" i="7"/>
  <c r="N778" i="7" s="1"/>
  <c r="L645" i="7"/>
  <c r="N645" i="7" s="1"/>
  <c r="L524" i="7"/>
  <c r="N524" i="7" s="1"/>
  <c r="L369" i="7"/>
  <c r="N369" i="7" s="1"/>
  <c r="L218" i="7"/>
  <c r="N218" i="7" s="1"/>
  <c r="L862" i="7"/>
  <c r="N862" i="7" s="1"/>
  <c r="L753" i="7"/>
  <c r="N753" i="7" s="1"/>
  <c r="L652" i="7"/>
  <c r="N652" i="7" s="1"/>
  <c r="L577" i="7"/>
  <c r="N577" i="7" s="1"/>
  <c r="L536" i="7"/>
  <c r="N536" i="7" s="1"/>
  <c r="L457" i="7"/>
  <c r="N457" i="7" s="1"/>
  <c r="L383" i="7"/>
  <c r="N383" i="7" s="1"/>
  <c r="L280" i="7"/>
  <c r="N280" i="7" s="1"/>
  <c r="L157" i="7"/>
  <c r="N157" i="7" s="1"/>
  <c r="L83" i="7"/>
  <c r="N83" i="7" s="1"/>
  <c r="L59" i="7"/>
  <c r="N59" i="7" s="1"/>
  <c r="L169" i="7"/>
  <c r="N169" i="7" s="1"/>
  <c r="L212" i="7"/>
  <c r="N212" i="7" s="1"/>
  <c r="L986" i="7"/>
  <c r="N986" i="7" s="1"/>
  <c r="L869" i="7"/>
  <c r="N869" i="7" s="1"/>
  <c r="L839" i="7"/>
  <c r="N839" i="7" s="1"/>
  <c r="L760" i="7"/>
  <c r="N760" i="7" s="1"/>
  <c r="L701" i="7"/>
  <c r="N701" i="7" s="1"/>
  <c r="L60" i="7"/>
  <c r="N60" i="7" s="1"/>
  <c r="L175" i="7"/>
  <c r="N175" i="7" s="1"/>
  <c r="L359" i="7"/>
  <c r="N359" i="7" s="1"/>
  <c r="L440" i="7"/>
  <c r="N440" i="7" s="1"/>
  <c r="L514" i="7"/>
  <c r="N514" i="7" s="1"/>
  <c r="L329" i="7"/>
  <c r="N329" i="7" s="1"/>
  <c r="L635" i="7"/>
  <c r="N635" i="7" s="1"/>
  <c r="L756" i="7"/>
  <c r="N756" i="7" s="1"/>
  <c r="L865" i="7"/>
  <c r="N865" i="7" s="1"/>
  <c r="L204" i="7"/>
  <c r="N204" i="7" s="1"/>
  <c r="L55" i="7"/>
  <c r="N55" i="7" s="1"/>
  <c r="L153" i="7"/>
  <c r="N153" i="7" s="1"/>
  <c r="L379" i="7"/>
  <c r="N379" i="7" s="1"/>
  <c r="L532" i="7"/>
  <c r="N532" i="7" s="1"/>
  <c r="L648" i="7"/>
  <c r="N648" i="7" s="1"/>
  <c r="L815" i="7"/>
  <c r="N815" i="7" s="1"/>
  <c r="L361" i="7"/>
  <c r="N361" i="7" s="1"/>
  <c r="L637" i="7"/>
  <c r="N637" i="7" s="1"/>
  <c r="L879" i="7"/>
  <c r="N879" i="7" s="1"/>
  <c r="L965" i="7"/>
  <c r="N965" i="7" s="1"/>
  <c r="L948" i="7"/>
  <c r="N948" i="7" s="1"/>
  <c r="L818" i="7"/>
  <c r="N818" i="7" s="1"/>
  <c r="L735" i="7"/>
  <c r="N735" i="7" s="1"/>
  <c r="L675" i="7"/>
  <c r="N675" i="7" s="1"/>
  <c r="L567" i="7"/>
  <c r="N567" i="7" s="1"/>
  <c r="L554" i="7"/>
  <c r="N554" i="7" s="1"/>
  <c r="L480" i="7"/>
  <c r="N480" i="7" s="1"/>
  <c r="L406" i="7"/>
  <c r="N406" i="7" s="1"/>
  <c r="L303" i="7"/>
  <c r="N303" i="7" s="1"/>
  <c r="L180" i="7"/>
  <c r="N180" i="7" s="1"/>
  <c r="L106" i="7"/>
  <c r="N106" i="7" s="1"/>
  <c r="L211" i="7"/>
  <c r="N211" i="7" s="1"/>
  <c r="L249" i="7"/>
  <c r="N249" i="7" s="1"/>
  <c r="L65" i="7"/>
  <c r="N65" i="7" s="1"/>
  <c r="L996" i="7"/>
  <c r="N996" i="7" s="1"/>
  <c r="L914" i="7"/>
  <c r="N914" i="7" s="1"/>
  <c r="L888" i="7"/>
  <c r="N888" i="7" s="1"/>
  <c r="L774" i="7"/>
  <c r="N774" i="7" s="1"/>
  <c r="L715" i="7"/>
  <c r="N715" i="7" s="1"/>
  <c r="L641" i="7"/>
  <c r="N641" i="7" s="1"/>
  <c r="L335" i="7"/>
  <c r="N335" i="7" s="1"/>
  <c r="L520" i="7"/>
  <c r="N520" i="7" s="1"/>
  <c r="L446" i="7"/>
  <c r="N446" i="7" s="1"/>
  <c r="L365" i="7"/>
  <c r="N365" i="7" s="1"/>
  <c r="L189" i="7"/>
  <c r="N189" i="7" s="1"/>
  <c r="L206" i="7"/>
  <c r="N206" i="7" s="1"/>
  <c r="L975" i="7"/>
  <c r="N975" i="7" s="1"/>
  <c r="L858" i="7"/>
  <c r="N858" i="7" s="1"/>
  <c r="L828" i="7"/>
  <c r="N828" i="7" s="1"/>
  <c r="L745" i="7"/>
  <c r="N745" i="7" s="1"/>
  <c r="L1022" i="7"/>
  <c r="N1022" i="7" s="1"/>
  <c r="L905" i="7"/>
  <c r="N905" i="7" s="1"/>
  <c r="L657" i="7"/>
  <c r="N657" i="7" s="1"/>
  <c r="L589" i="7"/>
  <c r="N589" i="7" s="1"/>
  <c r="L468" i="7"/>
  <c r="N468" i="7" s="1"/>
  <c r="L808" i="7"/>
  <c r="N808" i="7" s="1"/>
  <c r="L943" i="7"/>
  <c r="N943" i="7" s="1"/>
  <c r="L960" i="7"/>
  <c r="N960" i="7" s="1"/>
  <c r="L126" i="7"/>
  <c r="N126" i="7" s="1"/>
  <c r="L30" i="7"/>
  <c r="N30" i="7" s="1"/>
  <c r="L263" i="7"/>
  <c r="N263" i="7" s="1"/>
  <c r="L29" i="7"/>
  <c r="N29" i="7" s="1"/>
  <c r="L135" i="7"/>
  <c r="N135" i="7" s="1"/>
  <c r="L625" i="7"/>
  <c r="N625" i="7" s="1"/>
  <c r="L763" i="7"/>
  <c r="N763" i="7" s="1"/>
  <c r="L356" i="7"/>
  <c r="N356" i="7" s="1"/>
  <c r="L993" i="7"/>
  <c r="N993" i="7" s="1"/>
  <c r="L509" i="7"/>
  <c r="N509" i="7" s="1"/>
  <c r="L705" i="7"/>
  <c r="N705" i="7" s="1"/>
  <c r="L435" i="7"/>
  <c r="N435" i="7" s="1"/>
  <c r="L704" i="7"/>
  <c r="N704" i="7" s="1"/>
  <c r="L103" i="7"/>
  <c r="N103" i="7" s="1"/>
  <c r="L1012" i="7"/>
  <c r="N1012" i="7" s="1"/>
  <c r="L407" i="7"/>
  <c r="N407" i="7" s="1"/>
  <c r="L87" i="7"/>
  <c r="N87" i="7" s="1"/>
  <c r="L251" i="7"/>
  <c r="N251" i="7" s="1"/>
  <c r="L324" i="7"/>
  <c r="N324" i="7" s="1"/>
  <c r="L872" i="7"/>
  <c r="N872" i="7" s="1"/>
  <c r="L555" i="7"/>
  <c r="N555" i="7" s="1"/>
  <c r="L796" i="7"/>
  <c r="N796" i="7" s="1"/>
  <c r="L585" i="7"/>
  <c r="N585" i="7" s="1"/>
  <c r="L830" i="7"/>
  <c r="N830" i="7" s="1"/>
  <c r="L452" i="7"/>
  <c r="N452" i="7" s="1"/>
  <c r="L481" i="7"/>
  <c r="N481" i="7" s="1"/>
  <c r="L843" i="7"/>
  <c r="N843" i="7" s="1"/>
  <c r="L289" i="7"/>
  <c r="N289" i="7" s="1"/>
  <c r="L192" i="7"/>
  <c r="N192" i="7" s="1"/>
  <c r="L462" i="7"/>
  <c r="N462" i="7" s="1"/>
  <c r="L780" i="7"/>
  <c r="N780" i="7" s="1"/>
  <c r="L842" i="7"/>
  <c r="N842" i="7" s="1"/>
  <c r="L302" i="7"/>
  <c r="N302" i="7" s="1"/>
  <c r="L602" i="7"/>
  <c r="N602" i="7" s="1"/>
  <c r="L177" i="7"/>
  <c r="N177" i="7" s="1"/>
  <c r="L252" i="7"/>
  <c r="N252" i="7" s="1"/>
  <c r="L236" i="7"/>
  <c r="N236" i="7" s="1"/>
  <c r="L69" i="7"/>
  <c r="N69" i="7" s="1"/>
  <c r="L182" i="7"/>
  <c r="N182" i="7" s="1"/>
  <c r="L556" i="7"/>
  <c r="N556" i="7" s="1"/>
  <c r="L933" i="7"/>
  <c r="N933" i="7" s="1"/>
  <c r="L695" i="7"/>
  <c r="N695" i="7" s="1"/>
  <c r="L466" i="7"/>
  <c r="N466" i="7" s="1"/>
  <c r="L537" i="7"/>
  <c r="N537" i="7" s="1"/>
  <c r="L588" i="7"/>
  <c r="N588" i="7" s="1"/>
  <c r="L376" i="7"/>
  <c r="N376" i="7" s="1"/>
  <c r="L647" i="7"/>
  <c r="N647" i="7" s="1"/>
  <c r="L213" i="7"/>
  <c r="N213" i="7" s="1"/>
  <c r="L677" i="7"/>
  <c r="N677" i="7" s="1"/>
  <c r="L76" i="7"/>
  <c r="N76" i="7" s="1"/>
  <c r="L455" i="7"/>
  <c r="N455" i="7" s="1"/>
  <c r="L761" i="7"/>
  <c r="N761" i="7" s="1"/>
  <c r="L99" i="7"/>
  <c r="N99" i="7" s="1"/>
  <c r="L223" i="7"/>
  <c r="N223" i="7" s="1"/>
  <c r="L531" i="7"/>
  <c r="N531" i="7" s="1"/>
  <c r="L920" i="7"/>
  <c r="N920" i="7" s="1"/>
  <c r="L408" i="7"/>
  <c r="N408" i="7" s="1"/>
  <c r="L426" i="7"/>
  <c r="N426" i="7" s="1"/>
  <c r="L791" i="7"/>
  <c r="N791" i="7" s="1"/>
  <c r="L980" i="7"/>
  <c r="N980" i="7" s="1"/>
  <c r="L923" i="7"/>
  <c r="N923" i="7" s="1"/>
  <c r="L650" i="7"/>
  <c r="N650" i="7" s="1"/>
  <c r="L381" i="7"/>
  <c r="N381" i="7" s="1"/>
  <c r="L57" i="7"/>
  <c r="N57" i="7" s="1"/>
  <c r="L863" i="7"/>
  <c r="N863" i="7" s="1"/>
  <c r="L616" i="7"/>
  <c r="N616" i="7" s="1"/>
  <c r="L345" i="7"/>
  <c r="N345" i="7" s="1"/>
  <c r="L907" i="7"/>
  <c r="N907" i="7" s="1"/>
  <c r="L640" i="7"/>
  <c r="N640" i="7" s="1"/>
  <c r="L519" i="7"/>
  <c r="N519" i="7" s="1"/>
  <c r="L366" i="7"/>
  <c r="N366" i="7" s="1"/>
  <c r="L145" i="7"/>
  <c r="N145" i="7" s="1"/>
  <c r="L39" i="7"/>
  <c r="N39" i="7" s="1"/>
  <c r="L54" i="7"/>
  <c r="N54" i="7" s="1"/>
  <c r="L857" i="7"/>
  <c r="N857" i="7" s="1"/>
  <c r="L744" i="7"/>
  <c r="N744" i="7" s="1"/>
  <c r="L631" i="7"/>
  <c r="N631" i="7" s="1"/>
  <c r="L325" i="7"/>
  <c r="N325" i="7" s="1"/>
  <c r="L510" i="7"/>
  <c r="N510" i="7" s="1"/>
  <c r="L436" i="7"/>
  <c r="N436" i="7" s="1"/>
  <c r="L355" i="7"/>
  <c r="N355" i="7" s="1"/>
  <c r="L167" i="7"/>
  <c r="N167" i="7" s="1"/>
  <c r="L40" i="7"/>
  <c r="N40" i="7" s="1"/>
  <c r="L747" i="7"/>
  <c r="N747" i="7" s="1"/>
  <c r="L492" i="7"/>
  <c r="N492" i="7" s="1"/>
  <c r="L118" i="7"/>
  <c r="N118" i="7" s="1"/>
  <c r="L1008" i="7"/>
  <c r="N1008" i="7" s="1"/>
  <c r="L594" i="7"/>
  <c r="N594" i="7" s="1"/>
  <c r="L463" i="7"/>
  <c r="N463" i="7" s="1"/>
  <c r="L987" i="7"/>
  <c r="N987" i="7" s="1"/>
  <c r="L702" i="7"/>
  <c r="N702" i="7" s="1"/>
  <c r="L318" i="7"/>
  <c r="N318" i="7" s="1"/>
  <c r="L429" i="7"/>
  <c r="N429" i="7" s="1"/>
  <c r="L233" i="7"/>
  <c r="N233" i="7" s="1"/>
  <c r="L247" i="7"/>
  <c r="N247" i="7" s="1"/>
  <c r="L109" i="7"/>
  <c r="N109" i="7" s="1"/>
  <c r="L958" i="7"/>
  <c r="N958" i="7" s="1"/>
  <c r="L806" i="7"/>
  <c r="N806" i="7" s="1"/>
  <c r="L668" i="7"/>
  <c r="N668" i="7" s="1"/>
  <c r="L583" i="7"/>
  <c r="N583" i="7" s="1"/>
  <c r="L539" i="7"/>
  <c r="N539" i="7" s="1"/>
  <c r="L465" i="7"/>
  <c r="N465" i="7" s="1"/>
  <c r="L391" i="7"/>
  <c r="N391" i="7" s="1"/>
  <c r="L201" i="7"/>
  <c r="N201" i="7" s="1"/>
  <c r="L265" i="7"/>
  <c r="N265" i="7" s="1"/>
  <c r="L973" i="7"/>
  <c r="N973" i="7" s="1"/>
  <c r="L856" i="7"/>
  <c r="N856" i="7" s="1"/>
  <c r="L826" i="7"/>
  <c r="N826" i="7" s="1"/>
  <c r="L743" i="7"/>
  <c r="N743" i="7" s="1"/>
  <c r="L688" i="7"/>
  <c r="N688" i="7" s="1"/>
  <c r="L609" i="7"/>
  <c r="N609" i="7" s="1"/>
  <c r="L580" i="7"/>
  <c r="N580" i="7" s="1"/>
  <c r="L488" i="7"/>
  <c r="N488" i="7" s="1"/>
  <c r="L414" i="7"/>
  <c r="N414" i="7" s="1"/>
  <c r="L311" i="7"/>
  <c r="N311" i="7" s="1"/>
  <c r="L188" i="7"/>
  <c r="N188" i="7" s="1"/>
  <c r="L114" i="7"/>
  <c r="N114" i="7" s="1"/>
  <c r="L222" i="7"/>
  <c r="N222" i="7" s="1"/>
  <c r="L199" i="7"/>
  <c r="N199" i="7" s="1"/>
  <c r="L86" i="7"/>
  <c r="N86" i="7" s="1"/>
  <c r="L1004" i="7"/>
  <c r="N1004" i="7" s="1"/>
  <c r="L922" i="7"/>
  <c r="N922" i="7" s="1"/>
  <c r="L896" i="7"/>
  <c r="N896" i="7" s="1"/>
  <c r="L788" i="7"/>
  <c r="N788" i="7" s="1"/>
  <c r="L789" i="7"/>
  <c r="N789" i="7" s="1"/>
  <c r="L649" i="7"/>
  <c r="N649" i="7" s="1"/>
  <c r="L529" i="7"/>
  <c r="N529" i="7" s="1"/>
  <c r="L533" i="7"/>
  <c r="N533" i="7" s="1"/>
  <c r="L454" i="7"/>
  <c r="N454" i="7" s="1"/>
  <c r="L378" i="7"/>
  <c r="N378" i="7" s="1"/>
  <c r="L253" i="7"/>
  <c r="N253" i="7" s="1"/>
  <c r="L241" i="7"/>
  <c r="N241" i="7" s="1"/>
  <c r="L983" i="7"/>
  <c r="N983" i="7" s="1"/>
  <c r="L866" i="7"/>
  <c r="N866" i="7" s="1"/>
  <c r="L836" i="7"/>
  <c r="N836" i="7" s="1"/>
  <c r="L757" i="7"/>
  <c r="N757" i="7" s="1"/>
  <c r="L698" i="7"/>
  <c r="N698" i="7" s="1"/>
  <c r="L952" i="7"/>
  <c r="N952" i="7" s="1"/>
  <c r="L739" i="7"/>
  <c r="N739" i="7" s="1"/>
  <c r="L605" i="7"/>
  <c r="N605" i="7" s="1"/>
  <c r="L484" i="7"/>
  <c r="N484" i="7" s="1"/>
  <c r="L307" i="7"/>
  <c r="N307" i="7" s="1"/>
  <c r="L110" i="7"/>
  <c r="N110" i="7" s="1"/>
  <c r="L270" i="7"/>
  <c r="N270" i="7" s="1"/>
  <c r="L897" i="7"/>
  <c r="N897" i="7" s="1"/>
  <c r="L573" i="7"/>
  <c r="N573" i="7" s="1"/>
  <c r="L242" i="7"/>
  <c r="N242" i="7" s="1"/>
  <c r="L160" i="7"/>
  <c r="N160" i="7" s="1"/>
  <c r="L833" i="7"/>
  <c r="N833" i="7" s="1"/>
  <c r="L260" i="7"/>
  <c r="N260" i="7" s="1"/>
  <c r="L138" i="7"/>
  <c r="N138" i="7" s="1"/>
  <c r="L803" i="7"/>
  <c r="N803" i="7" s="1"/>
  <c r="L603" i="7"/>
  <c r="N603" i="7" s="1"/>
  <c r="L482" i="7"/>
  <c r="N482" i="7" s="1"/>
  <c r="L305" i="7"/>
  <c r="N305" i="7" s="1"/>
  <c r="L108" i="7"/>
  <c r="N108" i="7" s="1"/>
  <c r="L262" i="7"/>
  <c r="N262" i="7" s="1"/>
  <c r="L1002" i="7"/>
  <c r="N1002" i="7" s="1"/>
  <c r="L894" i="7"/>
  <c r="N894" i="7" s="1"/>
  <c r="L785" i="7"/>
  <c r="N785" i="7" s="1"/>
  <c r="L610" i="7"/>
  <c r="N610" i="7" s="1"/>
  <c r="L582" i="7"/>
  <c r="N582" i="7" s="1"/>
  <c r="L489" i="7"/>
  <c r="N489" i="7" s="1"/>
  <c r="L415" i="7"/>
  <c r="N415" i="7" s="1"/>
  <c r="L310" i="7"/>
  <c r="N310" i="7" s="1"/>
  <c r="L119" i="7"/>
  <c r="N119" i="7" s="1"/>
  <c r="L977" i="7"/>
  <c r="N977" i="7" s="1"/>
  <c r="L692" i="7"/>
  <c r="N692" i="7" s="1"/>
  <c r="L418" i="7"/>
  <c r="N418" i="7" s="1"/>
  <c r="L240" i="7"/>
  <c r="N240" i="7" s="1"/>
  <c r="L926" i="7"/>
  <c r="N926" i="7" s="1"/>
  <c r="L658" i="7"/>
  <c r="N658" i="7" s="1"/>
  <c r="L384" i="7"/>
  <c r="N384" i="7" s="1"/>
  <c r="L870" i="7"/>
  <c r="N870" i="7" s="1"/>
  <c r="L661" i="7"/>
  <c r="N661" i="7" s="1"/>
  <c r="L540" i="7"/>
  <c r="N540" i="7" s="1"/>
  <c r="L392" i="7"/>
  <c r="N392" i="7" s="1"/>
  <c r="L161" i="7"/>
  <c r="N161" i="7" s="1"/>
  <c r="L63" i="7"/>
  <c r="N63" i="7" s="1"/>
  <c r="L221" i="7"/>
  <c r="N221" i="7" s="1"/>
  <c r="L873" i="7"/>
  <c r="N873" i="7" s="1"/>
  <c r="L764" i="7"/>
  <c r="N764" i="7" s="1"/>
  <c r="L639" i="7"/>
  <c r="N639" i="7" s="1"/>
  <c r="L333" i="7"/>
  <c r="N333" i="7" s="1"/>
  <c r="L518" i="7"/>
  <c r="N518" i="7" s="1"/>
  <c r="L444" i="7"/>
  <c r="N444" i="7" s="1"/>
  <c r="L363" i="7"/>
  <c r="N363" i="7" s="1"/>
  <c r="L183" i="7"/>
  <c r="N183" i="7" s="1"/>
  <c r="L202" i="7"/>
  <c r="N202" i="7" s="1"/>
  <c r="L939" i="7"/>
  <c r="N939" i="7" s="1"/>
  <c r="L940" i="7"/>
  <c r="N940" i="7" s="1"/>
  <c r="L805" i="7"/>
  <c r="N805" i="7" s="1"/>
  <c r="L727" i="7"/>
  <c r="N727" i="7" s="1"/>
  <c r="L667" i="7"/>
  <c r="N667" i="7" s="1"/>
  <c r="L559" i="7"/>
  <c r="N559" i="7" s="1"/>
  <c r="L546" i="7"/>
  <c r="N546" i="7" s="1"/>
  <c r="L472" i="7"/>
  <c r="N472" i="7" s="1"/>
  <c r="L398" i="7"/>
  <c r="N398" i="7" s="1"/>
  <c r="L295" i="7"/>
  <c r="N295" i="7" s="1"/>
  <c r="L172" i="7"/>
  <c r="N172" i="7" s="1"/>
  <c r="L98" i="7"/>
  <c r="N98" i="7" s="1"/>
  <c r="L203" i="7"/>
  <c r="N203" i="7" s="1"/>
  <c r="L187" i="7"/>
  <c r="N187" i="7" s="1"/>
  <c r="L248" i="7"/>
  <c r="N248" i="7" s="1"/>
  <c r="L1014" i="7"/>
  <c r="N1014" i="7" s="1"/>
  <c r="L875" i="7"/>
  <c r="N875" i="7" s="1"/>
  <c r="L845" i="7"/>
  <c r="N845" i="7" s="1"/>
  <c r="L766" i="7"/>
  <c r="N766" i="7" s="1"/>
  <c r="L707" i="7"/>
  <c r="N707" i="7" s="1"/>
  <c r="L633" i="7"/>
  <c r="N633" i="7" s="1"/>
  <c r="L327" i="7"/>
  <c r="N327" i="7" s="1"/>
  <c r="L512" i="7"/>
  <c r="N512" i="7" s="1"/>
  <c r="L438" i="7"/>
  <c r="N438" i="7" s="1"/>
  <c r="L357" i="7"/>
  <c r="N357" i="7" s="1"/>
  <c r="L171" i="7"/>
  <c r="N171" i="7" s="1"/>
  <c r="L56" i="7"/>
  <c r="N56" i="7" s="1"/>
  <c r="L967" i="7"/>
  <c r="N967" i="7" s="1"/>
  <c r="L950" i="7"/>
  <c r="N950" i="7" s="1"/>
  <c r="L820" i="7"/>
  <c r="N820" i="7" s="1"/>
  <c r="L737" i="7"/>
  <c r="N737" i="7" s="1"/>
  <c r="L997" i="7"/>
  <c r="N997" i="7" s="1"/>
  <c r="L889" i="7"/>
  <c r="N889" i="7" s="1"/>
  <c r="L716" i="7"/>
  <c r="N716" i="7" s="1"/>
  <c r="L336" i="7"/>
  <c r="N336" i="7" s="1"/>
  <c r="L447" i="7"/>
  <c r="N447" i="7" s="1"/>
  <c r="L790" i="7"/>
  <c r="N790" i="7" s="1"/>
  <c r="L534" i="7"/>
  <c r="N534" i="7" s="1"/>
  <c r="L155" i="7"/>
  <c r="N155" i="7" s="1"/>
  <c r="L208" i="7"/>
  <c r="N208" i="7" s="1"/>
  <c r="L754" i="7"/>
  <c r="N754" i="7" s="1"/>
  <c r="L495" i="7"/>
  <c r="N495" i="7" s="1"/>
  <c r="L1024" i="7"/>
  <c r="N1024" i="7" s="1"/>
  <c r="L725" i="7"/>
  <c r="N725" i="7" s="1"/>
  <c r="L334" i="7"/>
  <c r="N334" i="7" s="1"/>
  <c r="L445" i="7"/>
  <c r="N445" i="7" s="1"/>
  <c r="L276" i="7"/>
  <c r="N276" i="7" s="1"/>
  <c r="L66" i="7"/>
  <c r="N66" i="7" s="1"/>
  <c r="L144" i="7"/>
  <c r="N144" i="7" s="1"/>
  <c r="L974" i="7"/>
  <c r="N974" i="7" s="1"/>
  <c r="L827" i="7"/>
  <c r="N827" i="7" s="1"/>
  <c r="L689" i="7"/>
  <c r="N689" i="7" s="1"/>
  <c r="L560" i="7"/>
  <c r="N560" i="7" s="1"/>
  <c r="L547" i="7"/>
  <c r="N547" i="7" s="1"/>
  <c r="L473" i="7"/>
  <c r="N473" i="7" s="1"/>
  <c r="L399" i="7"/>
  <c r="N399" i="7" s="1"/>
  <c r="L292" i="7"/>
  <c r="N292" i="7" s="1"/>
  <c r="L75" i="7"/>
  <c r="N75" i="7" s="1"/>
  <c r="L860" i="7"/>
  <c r="N860" i="7" s="1"/>
  <c r="L613" i="7"/>
  <c r="N613" i="7" s="1"/>
  <c r="L344" i="7"/>
  <c r="N344" i="7" s="1"/>
  <c r="L279" i="7"/>
  <c r="N279" i="7" s="1"/>
  <c r="L900" i="7"/>
  <c r="N900" i="7" s="1"/>
  <c r="L579" i="7"/>
  <c r="N579" i="7" s="1"/>
  <c r="L274" i="7"/>
  <c r="N274" i="7" s="1"/>
  <c r="L840" i="7"/>
  <c r="N840" i="7" s="1"/>
  <c r="L619" i="7"/>
  <c r="N619" i="7" s="1"/>
  <c r="L498" i="7"/>
  <c r="N498" i="7" s="1"/>
  <c r="L350" i="7"/>
  <c r="N350" i="7" s="1"/>
  <c r="L129" i="7"/>
  <c r="N129" i="7" s="1"/>
  <c r="L380" i="7"/>
  <c r="N380" i="7" s="1"/>
  <c r="L24" i="7"/>
  <c r="N24" i="7" s="1"/>
  <c r="L941" i="7"/>
  <c r="N941" i="7" s="1"/>
  <c r="L728" i="7"/>
  <c r="N728" i="7" s="1"/>
  <c r="L618" i="7"/>
  <c r="N618" i="7" s="1"/>
  <c r="L317" i="7"/>
  <c r="N317" i="7" s="1"/>
  <c r="L497" i="7"/>
  <c r="N497" i="7" s="1"/>
  <c r="L428" i="7"/>
  <c r="N428" i="7" s="1"/>
  <c r="L347" i="7"/>
  <c r="N347" i="7" s="1"/>
  <c r="L142" i="7"/>
  <c r="N142" i="7" s="1"/>
  <c r="L1001" i="7"/>
  <c r="N1001" i="7" s="1"/>
  <c r="L919" i="7"/>
  <c r="N919" i="7" s="1"/>
  <c r="L893" i="7"/>
  <c r="N893" i="7" s="1"/>
  <c r="L779" i="7"/>
  <c r="N779" i="7" s="1"/>
  <c r="L724" i="7"/>
  <c r="N724" i="7" s="1"/>
  <c r="L646" i="7"/>
  <c r="N646" i="7" s="1"/>
  <c r="L425" i="7"/>
  <c r="N425" i="7" s="1"/>
  <c r="L530" i="7"/>
  <c r="N530" i="7" s="1"/>
  <c r="L451" i="7"/>
  <c r="N451" i="7" s="1"/>
  <c r="L377" i="7"/>
  <c r="N377" i="7" s="1"/>
  <c r="L214" i="7"/>
  <c r="N214" i="7" s="1"/>
  <c r="L151" i="7"/>
  <c r="N151" i="7" s="1"/>
  <c r="L72" i="7"/>
  <c r="N72" i="7" s="1"/>
  <c r="L53" i="7"/>
  <c r="N53" i="7" s="1"/>
  <c r="L154" i="7"/>
  <c r="N154" i="7" s="1"/>
  <c r="L166" i="7"/>
  <c r="N166" i="7" s="1"/>
  <c r="L976" i="7"/>
  <c r="N976" i="7" s="1"/>
  <c r="L859" i="7"/>
  <c r="N859" i="7" s="1"/>
  <c r="L829" i="7"/>
  <c r="N829" i="7" s="1"/>
  <c r="L746" i="7"/>
  <c r="N746" i="7" s="1"/>
  <c r="L691" i="7"/>
  <c r="N691" i="7" s="1"/>
  <c r="L612" i="7"/>
  <c r="N612" i="7" s="1"/>
  <c r="L586" i="7"/>
  <c r="N586" i="7" s="1"/>
  <c r="L491" i="7"/>
  <c r="N491" i="7" s="1"/>
  <c r="L417" i="7"/>
  <c r="N417" i="7" s="1"/>
  <c r="L316" i="7"/>
  <c r="L128" i="7"/>
  <c r="N128" i="7" s="1"/>
  <c r="L1020" i="7"/>
  <c r="N1020" i="7" s="1"/>
  <c r="L929" i="7"/>
  <c r="N929" i="7" s="1"/>
  <c r="L903" i="7"/>
  <c r="N903" i="7" s="1"/>
  <c r="L799" i="7"/>
  <c r="N799" i="7" s="1"/>
  <c r="L601" i="7"/>
  <c r="N601" i="7" s="1"/>
  <c r="L969" i="7"/>
  <c r="N969" i="7" s="1"/>
  <c r="L822" i="7"/>
  <c r="N822" i="7" s="1"/>
  <c r="L684" i="7"/>
  <c r="N684" i="7" s="1"/>
  <c r="L572" i="7"/>
  <c r="N572" i="7" s="1"/>
  <c r="L410" i="7"/>
  <c r="N410" i="7" s="1"/>
  <c r="L184" i="7"/>
  <c r="N184" i="7" s="1"/>
  <c r="L217" i="7"/>
  <c r="N217" i="7" s="1"/>
  <c r="L73" i="7"/>
  <c r="N73" i="7" s="1"/>
  <c r="L7" i="7"/>
  <c r="N389" i="7"/>
  <c r="L44" i="7" l="1"/>
  <c r="N44" i="7" s="1"/>
  <c r="N46" i="7"/>
  <c r="L80" i="7"/>
  <c r="N80" i="7" s="1"/>
  <c r="L852" i="7"/>
  <c r="N852" i="7" s="1"/>
  <c r="L314" i="7"/>
  <c r="N314" i="7" s="1"/>
  <c r="L22" i="7"/>
  <c r="N22" i="7" s="1"/>
  <c r="L195" i="7"/>
  <c r="N195" i="7" s="1"/>
  <c r="N316" i="7"/>
  <c r="L937" i="7"/>
  <c r="N937" i="7" s="1"/>
  <c r="L680" i="7"/>
  <c r="N680" i="7" s="1"/>
  <c r="L570" i="7"/>
  <c r="N570" i="7" s="1"/>
  <c r="L164" i="7"/>
  <c r="N164" i="7" s="1"/>
  <c r="L423" i="7"/>
  <c r="N423" i="7" s="1"/>
  <c r="L599" i="7"/>
  <c r="N599" i="7" s="1"/>
  <c r="L227" i="7"/>
  <c r="N227" i="7" s="1"/>
  <c r="L504" i="7"/>
  <c r="N504" i="7" s="1"/>
  <c r="L91" i="7"/>
  <c r="N91" i="7" s="1"/>
  <c r="L123" i="7"/>
  <c r="N123" i="7" s="1"/>
  <c r="L50" i="7"/>
  <c r="N50" i="7" s="1"/>
  <c r="L783" i="7"/>
  <c r="N783" i="7" s="1"/>
  <c r="L991" i="7"/>
  <c r="N991" i="7" s="1"/>
  <c r="L285" i="7"/>
  <c r="N285" i="7" s="1"/>
  <c r="L910" i="7"/>
  <c r="N910" i="7" s="1"/>
  <c r="L883" i="7"/>
  <c r="N883" i="7" s="1"/>
  <c r="L956" i="7"/>
  <c r="N956" i="7" s="1"/>
  <c r="L527" i="7"/>
  <c r="N527" i="7" s="1"/>
  <c r="L387" i="7"/>
  <c r="N387" i="7" s="1"/>
  <c r="L722" i="7"/>
  <c r="N722" i="7" s="1"/>
  <c r="L751" i="7"/>
  <c r="N751" i="7" s="1"/>
  <c r="L813" i="7"/>
  <c r="N813" i="7" s="1"/>
  <c r="L655" i="7"/>
  <c r="N655" i="7" s="1"/>
  <c r="L372" i="7"/>
  <c r="N372" i="7" s="1"/>
  <c r="L258" i="7"/>
  <c r="N258" i="7" s="1"/>
  <c r="L460" i="7"/>
  <c r="N460" i="7" s="1"/>
  <c r="L340" i="7"/>
  <c r="N340" i="7" s="1"/>
  <c r="L628" i="7"/>
  <c r="N628" i="7" s="1"/>
  <c r="M165" i="7"/>
  <c r="M388" i="7"/>
  <c r="M656" i="7"/>
  <c r="M938" i="7"/>
  <c r="M196" i="7"/>
  <c r="M424" i="7"/>
  <c r="M681" i="7"/>
  <c r="M957" i="7"/>
  <c r="M629" i="7"/>
  <c r="M228" i="7"/>
  <c r="M461" i="7"/>
  <c r="M723" i="7"/>
  <c r="M992" i="7"/>
  <c r="M259" i="7"/>
  <c r="M505" i="7"/>
  <c r="M752" i="7"/>
  <c r="M784" i="7"/>
  <c r="M92" i="7"/>
  <c r="M341" i="7"/>
  <c r="M600" i="7"/>
  <c r="M884" i="7"/>
  <c r="M373" i="7"/>
  <c r="M911" i="7"/>
  <c r="M51" i="7"/>
  <c r="M286" i="7"/>
  <c r="M528" i="7"/>
  <c r="M814" i="7"/>
  <c r="M81" i="7"/>
  <c r="M315" i="7"/>
  <c r="M571" i="7"/>
  <c r="M853" i="7"/>
  <c r="M124" i="7"/>
  <c r="L19" i="7" l="1"/>
  <c r="L17" i="7" s="1"/>
  <c r="M122" i="7"/>
  <c r="N122" i="7" s="1"/>
  <c r="N124" i="7"/>
  <c r="N81" i="7"/>
  <c r="M79" i="7"/>
  <c r="N79" i="7" s="1"/>
  <c r="M49" i="7"/>
  <c r="N51" i="7"/>
  <c r="N600" i="7"/>
  <c r="M598" i="7"/>
  <c r="N598" i="7" s="1"/>
  <c r="N752" i="7"/>
  <c r="M750" i="7"/>
  <c r="N750" i="7" s="1"/>
  <c r="N723" i="7"/>
  <c r="M721" i="7"/>
  <c r="N721" i="7" s="1"/>
  <c r="N957" i="7"/>
  <c r="M955" i="7"/>
  <c r="N955" i="7" s="1"/>
  <c r="M936" i="7"/>
  <c r="N936" i="7" s="1"/>
  <c r="N938" i="7"/>
  <c r="N853" i="7"/>
  <c r="M851" i="7"/>
  <c r="N851" i="7" s="1"/>
  <c r="M812" i="7"/>
  <c r="N812" i="7" s="1"/>
  <c r="N814" i="7"/>
  <c r="N911" i="7"/>
  <c r="M909" i="7"/>
  <c r="N909" i="7" s="1"/>
  <c r="M339" i="7"/>
  <c r="N339" i="7" s="1"/>
  <c r="N341" i="7"/>
  <c r="M503" i="7"/>
  <c r="N503" i="7" s="1"/>
  <c r="N505" i="7"/>
  <c r="N461" i="7"/>
  <c r="M459" i="7"/>
  <c r="N459" i="7" s="1"/>
  <c r="N681" i="7"/>
  <c r="M679" i="7"/>
  <c r="N679" i="7" s="1"/>
  <c r="N656" i="7"/>
  <c r="M654" i="7"/>
  <c r="N654" i="7" s="1"/>
  <c r="N571" i="7"/>
  <c r="M569" i="7"/>
  <c r="N569" i="7" s="1"/>
  <c r="N528" i="7"/>
  <c r="M526" i="7"/>
  <c r="N526" i="7" s="1"/>
  <c r="M371" i="7"/>
  <c r="N371" i="7" s="1"/>
  <c r="N373" i="7"/>
  <c r="M90" i="7"/>
  <c r="N90" i="7" s="1"/>
  <c r="N92" i="7"/>
  <c r="N259" i="7"/>
  <c r="M257" i="7"/>
  <c r="N257" i="7" s="1"/>
  <c r="N228" i="7"/>
  <c r="M226" i="7"/>
  <c r="N226" i="7" s="1"/>
  <c r="N424" i="7"/>
  <c r="M422" i="7"/>
  <c r="N422" i="7" s="1"/>
  <c r="N388" i="7"/>
  <c r="M386" i="7"/>
  <c r="N386" i="7" s="1"/>
  <c r="M313" i="7"/>
  <c r="N313" i="7" s="1"/>
  <c r="N315" i="7"/>
  <c r="M284" i="7"/>
  <c r="N284" i="7" s="1"/>
  <c r="N286" i="7"/>
  <c r="N884" i="7"/>
  <c r="M882" i="7"/>
  <c r="N882" i="7" s="1"/>
  <c r="N784" i="7"/>
  <c r="M782" i="7"/>
  <c r="N782" i="7" s="1"/>
  <c r="M990" i="7"/>
  <c r="N990" i="7" s="1"/>
  <c r="N992" i="7"/>
  <c r="N629" i="7"/>
  <c r="M627" i="7"/>
  <c r="N627" i="7" s="1"/>
  <c r="M194" i="7"/>
  <c r="N194" i="7" s="1"/>
  <c r="N196" i="7"/>
  <c r="M163" i="7"/>
  <c r="N163" i="7" s="1"/>
  <c r="N165" i="7"/>
  <c r="N19" i="7" l="1"/>
  <c r="M18" i="7"/>
  <c r="N49" i="7"/>
  <c r="K1025" i="5"/>
  <c r="I49" i="5"/>
  <c r="I44" i="5"/>
  <c r="I19" i="5" s="1"/>
  <c r="I81" i="5"/>
  <c r="I79" i="5" s="1"/>
  <c r="I90" i="5"/>
  <c r="I124" i="5"/>
  <c r="I122" i="5" s="1"/>
  <c r="I196" i="5"/>
  <c r="I194" i="5" s="1"/>
  <c r="I259" i="5"/>
  <c r="I257" i="5" s="1"/>
  <c r="I315" i="5"/>
  <c r="I313" i="5" s="1"/>
  <c r="I341" i="5"/>
  <c r="I339" i="5" s="1"/>
  <c r="I388" i="5"/>
  <c r="I386" i="5" s="1"/>
  <c r="I286" i="5"/>
  <c r="I284" i="5" s="1"/>
  <c r="I373" i="5"/>
  <c r="I371" i="5" s="1"/>
  <c r="I424" i="5"/>
  <c r="I422" i="5" s="1"/>
  <c r="I505" i="5"/>
  <c r="I503" i="5" s="1"/>
  <c r="I528" i="5"/>
  <c r="I526" i="5" s="1"/>
  <c r="I461" i="5"/>
  <c r="I459" i="5" s="1"/>
  <c r="I600" i="5"/>
  <c r="I598" i="5" s="1"/>
  <c r="I571" i="5"/>
  <c r="I569" i="5" s="1"/>
  <c r="I656" i="5"/>
  <c r="I654" i="5" s="1"/>
  <c r="I629" i="5"/>
  <c r="I627" i="5" s="1"/>
  <c r="I681" i="5"/>
  <c r="I679" i="5" s="1"/>
  <c r="I723" i="5"/>
  <c r="I721" i="5" s="1"/>
  <c r="I752" i="5"/>
  <c r="I750" i="5" s="1"/>
  <c r="I853" i="5"/>
  <c r="I851" i="5" s="1"/>
  <c r="I784" i="5"/>
  <c r="I782" i="5" s="1"/>
  <c r="I814" i="5"/>
  <c r="I812" i="5" s="1"/>
  <c r="I884" i="5"/>
  <c r="I882" i="5" s="1"/>
  <c r="I911" i="5"/>
  <c r="I909" i="5" s="1"/>
  <c r="I938" i="5"/>
  <c r="I936" i="5" s="1"/>
  <c r="I957" i="5"/>
  <c r="I955" i="5" s="1"/>
  <c r="I992" i="5"/>
  <c r="I990" i="5" s="1"/>
  <c r="I165" i="5"/>
  <c r="I163" i="5" s="1"/>
  <c r="I228" i="5"/>
  <c r="I226" i="5" s="1"/>
  <c r="E163" i="5"/>
  <c r="E18" i="5" s="1"/>
  <c r="D18" i="5"/>
  <c r="L11" i="5" s="1"/>
  <c r="L10" i="5" l="1"/>
  <c r="I18" i="5"/>
  <c r="I17" i="5" s="1"/>
  <c r="J5" i="5" s="1"/>
  <c r="N18" i="7"/>
  <c r="M17" i="7"/>
  <c r="H226" i="5"/>
  <c r="K68" i="5"/>
  <c r="K1024" i="5"/>
  <c r="K1016" i="5"/>
  <c r="K1020" i="5"/>
  <c r="K1008" i="5"/>
  <c r="K1022" i="5"/>
  <c r="K1012" i="5"/>
  <c r="K1018" i="5"/>
  <c r="K1000" i="5"/>
  <c r="K1023" i="5"/>
  <c r="K1019" i="5"/>
  <c r="K1014" i="5"/>
  <c r="K1004" i="5"/>
  <c r="K1021" i="5"/>
  <c r="K1017" i="5"/>
  <c r="K1010" i="5"/>
  <c r="K995" i="5"/>
  <c r="K1006" i="5"/>
  <c r="K998" i="5"/>
  <c r="K1002" i="5"/>
  <c r="K981" i="5"/>
  <c r="K1015" i="5"/>
  <c r="K1011" i="5"/>
  <c r="K1007" i="5"/>
  <c r="K1003" i="5"/>
  <c r="K999" i="5"/>
  <c r="K993" i="5"/>
  <c r="K1013" i="5"/>
  <c r="K1009" i="5"/>
  <c r="K1005" i="5"/>
  <c r="K1001" i="5"/>
  <c r="K997" i="5"/>
  <c r="K973" i="5"/>
  <c r="K994" i="5"/>
  <c r="K977" i="5"/>
  <c r="K996" i="5"/>
  <c r="K985" i="5"/>
  <c r="K969" i="5"/>
  <c r="K987" i="5"/>
  <c r="K979" i="5"/>
  <c r="K971" i="5"/>
  <c r="K983" i="5"/>
  <c r="K975" i="5"/>
  <c r="K965" i="5"/>
  <c r="K967" i="5"/>
  <c r="K959" i="5"/>
  <c r="K988" i="5"/>
  <c r="K984" i="5"/>
  <c r="K980" i="5"/>
  <c r="K976" i="5"/>
  <c r="K972" i="5"/>
  <c r="K968" i="5"/>
  <c r="K964" i="5"/>
  <c r="K986" i="5"/>
  <c r="K982" i="5"/>
  <c r="K978" i="5"/>
  <c r="K974" i="5"/>
  <c r="K970" i="5"/>
  <c r="K966" i="5"/>
  <c r="K947" i="5"/>
  <c r="K951" i="5"/>
  <c r="K962" i="5"/>
  <c r="K943" i="5"/>
  <c r="K963" i="5"/>
  <c r="K953" i="5"/>
  <c r="K945" i="5"/>
  <c r="K961" i="5"/>
  <c r="K949" i="5"/>
  <c r="K939" i="5"/>
  <c r="K941" i="5"/>
  <c r="K932" i="5"/>
  <c r="K958" i="5"/>
  <c r="K950" i="5"/>
  <c r="K946" i="5"/>
  <c r="K942" i="5"/>
  <c r="K934" i="5"/>
  <c r="K960" i="5"/>
  <c r="K952" i="5"/>
  <c r="K948" i="5"/>
  <c r="K944" i="5"/>
  <c r="K940" i="5"/>
  <c r="K928" i="5"/>
  <c r="K930" i="5"/>
  <c r="K924" i="5"/>
  <c r="K931" i="5"/>
  <c r="K926" i="5"/>
  <c r="K933" i="5"/>
  <c r="K929" i="5"/>
  <c r="K920" i="5"/>
  <c r="K927" i="5"/>
  <c r="K922" i="5"/>
  <c r="K925" i="5"/>
  <c r="K916" i="5"/>
  <c r="K918" i="5"/>
  <c r="K912" i="5"/>
  <c r="K923" i="5"/>
  <c r="K919" i="5"/>
  <c r="K914" i="5"/>
  <c r="K921" i="5"/>
  <c r="K917" i="5"/>
  <c r="K906" i="5"/>
  <c r="K915" i="5"/>
  <c r="K907" i="5"/>
  <c r="K913" i="5"/>
  <c r="K902" i="5"/>
  <c r="K904" i="5"/>
  <c r="K900" i="5"/>
  <c r="K905" i="5"/>
  <c r="K901" i="5"/>
  <c r="K903" i="5"/>
  <c r="K898" i="5"/>
  <c r="K899" i="5"/>
  <c r="K896" i="5"/>
  <c r="K888" i="5"/>
  <c r="K892" i="5"/>
  <c r="K880" i="5"/>
  <c r="K894" i="5"/>
  <c r="K886" i="5"/>
  <c r="K897" i="5"/>
  <c r="K890" i="5"/>
  <c r="K872" i="5"/>
  <c r="K895" i="5"/>
  <c r="K891" i="5"/>
  <c r="K887" i="5"/>
  <c r="K876" i="5"/>
  <c r="K893" i="5"/>
  <c r="K889" i="5"/>
  <c r="K885" i="5"/>
  <c r="K867" i="5"/>
  <c r="K878" i="5"/>
  <c r="K870" i="5"/>
  <c r="K874" i="5"/>
  <c r="K859" i="5"/>
  <c r="K879" i="5"/>
  <c r="K875" i="5"/>
  <c r="K871" i="5"/>
  <c r="K863" i="5"/>
  <c r="K877" i="5"/>
  <c r="K873" i="5"/>
  <c r="K869" i="5"/>
  <c r="K855" i="5"/>
  <c r="K865" i="5"/>
  <c r="K857" i="5"/>
  <c r="K861" i="5"/>
  <c r="K847" i="5"/>
  <c r="K866" i="5"/>
  <c r="K862" i="5"/>
  <c r="K858" i="5"/>
  <c r="K854" i="5"/>
  <c r="K868" i="5"/>
  <c r="K864" i="5"/>
  <c r="K860" i="5"/>
  <c r="K856" i="5"/>
  <c r="K845" i="5"/>
  <c r="K849" i="5"/>
  <c r="K831" i="5"/>
  <c r="K846" i="5"/>
  <c r="K835" i="5"/>
  <c r="K848" i="5"/>
  <c r="K843" i="5"/>
  <c r="K824" i="5"/>
  <c r="K844" i="5"/>
  <c r="K837" i="5"/>
  <c r="K828" i="5"/>
  <c r="K841" i="5"/>
  <c r="K833" i="5"/>
  <c r="K818" i="5"/>
  <c r="K842" i="5"/>
  <c r="K838" i="5"/>
  <c r="K834" i="5"/>
  <c r="K830" i="5"/>
  <c r="K822" i="5"/>
  <c r="K840" i="5"/>
  <c r="K836" i="5"/>
  <c r="K832" i="5"/>
  <c r="K826" i="5"/>
  <c r="K810" i="5"/>
  <c r="K827" i="5"/>
  <c r="K823" i="5"/>
  <c r="K816" i="5"/>
  <c r="K829" i="5"/>
  <c r="K825" i="5"/>
  <c r="K820" i="5"/>
  <c r="K804" i="5"/>
  <c r="K821" i="5"/>
  <c r="K817" i="5"/>
  <c r="K808" i="5"/>
  <c r="K819" i="5"/>
  <c r="K815" i="5"/>
  <c r="K798" i="5"/>
  <c r="K809" i="5"/>
  <c r="K802" i="5"/>
  <c r="K806" i="5"/>
  <c r="K794" i="5"/>
  <c r="K807" i="5"/>
  <c r="K803" i="5"/>
  <c r="K796" i="5"/>
  <c r="K805" i="5"/>
  <c r="K800" i="5"/>
  <c r="K787" i="5"/>
  <c r="K801" i="5"/>
  <c r="K797" i="5"/>
  <c r="K791" i="5"/>
  <c r="K799" i="5"/>
  <c r="K795" i="5"/>
  <c r="K779" i="5"/>
  <c r="K793" i="5"/>
  <c r="K785" i="5"/>
  <c r="K789" i="5"/>
  <c r="K774" i="5"/>
  <c r="K777" i="5"/>
  <c r="K770" i="5"/>
  <c r="K790" i="5"/>
  <c r="K786" i="5"/>
  <c r="K778" i="5"/>
  <c r="K772" i="5"/>
  <c r="K792" i="5"/>
  <c r="K788" i="5"/>
  <c r="K780" i="5"/>
  <c r="K776" i="5"/>
  <c r="K766" i="5"/>
  <c r="K768" i="5"/>
  <c r="K761" i="5"/>
  <c r="K764" i="5"/>
  <c r="K757" i="5"/>
  <c r="K773" i="5"/>
  <c r="K769" i="5"/>
  <c r="K765" i="5"/>
  <c r="K759" i="5"/>
  <c r="K775" i="5"/>
  <c r="K771" i="5"/>
  <c r="K767" i="5"/>
  <c r="K763" i="5"/>
  <c r="K755" i="5"/>
  <c r="K760" i="5"/>
  <c r="K756" i="5"/>
  <c r="K762" i="5"/>
  <c r="K758" i="5"/>
  <c r="K753" i="5"/>
  <c r="K754" i="5"/>
  <c r="K747" i="5"/>
  <c r="K748" i="5"/>
  <c r="K743" i="5"/>
  <c r="K745" i="5"/>
  <c r="K740" i="5"/>
  <c r="K746" i="5"/>
  <c r="K742" i="5"/>
  <c r="K744" i="5"/>
  <c r="K737" i="5"/>
  <c r="K739" i="5"/>
  <c r="K741" i="5"/>
  <c r="K732" i="5"/>
  <c r="K734" i="5"/>
  <c r="K726" i="5"/>
  <c r="K736" i="5"/>
  <c r="K730" i="5"/>
  <c r="K738" i="5"/>
  <c r="K733" i="5"/>
  <c r="K718" i="5"/>
  <c r="K735" i="5"/>
  <c r="K731" i="5"/>
  <c r="K724" i="5"/>
  <c r="K728" i="5"/>
  <c r="K716" i="5"/>
  <c r="K729" i="5"/>
  <c r="K725" i="5"/>
  <c r="K717" i="5"/>
  <c r="K727" i="5"/>
  <c r="K719" i="5"/>
  <c r="K714" i="5"/>
  <c r="K715" i="5"/>
  <c r="K711" i="5"/>
  <c r="K713" i="5"/>
  <c r="K707" i="5"/>
  <c r="K709" i="5"/>
  <c r="K703" i="5"/>
  <c r="K705" i="5"/>
  <c r="K700" i="5"/>
  <c r="K710" i="5"/>
  <c r="K706" i="5"/>
  <c r="K702" i="5"/>
  <c r="K712" i="5"/>
  <c r="K708" i="5"/>
  <c r="K704" i="5"/>
  <c r="K698" i="5"/>
  <c r="K699" i="5"/>
  <c r="K701" i="5"/>
  <c r="K696" i="5"/>
  <c r="K697" i="5"/>
  <c r="K690" i="5"/>
  <c r="K694" i="5"/>
  <c r="K684" i="5"/>
  <c r="K695" i="5"/>
  <c r="K687" i="5"/>
  <c r="K692" i="5"/>
  <c r="K674" i="5"/>
  <c r="K693" i="5"/>
  <c r="K688" i="5"/>
  <c r="K682" i="5"/>
  <c r="K691" i="5"/>
  <c r="K686" i="5"/>
  <c r="K670" i="5"/>
  <c r="K683" i="5"/>
  <c r="K672" i="5"/>
  <c r="K689" i="5"/>
  <c r="K685" i="5"/>
  <c r="K676" i="5"/>
  <c r="K662" i="5"/>
  <c r="K677" i="5"/>
  <c r="K673" i="5"/>
  <c r="K666" i="5"/>
  <c r="K675" i="5"/>
  <c r="K671" i="5"/>
  <c r="K658" i="5"/>
  <c r="K668" i="5"/>
  <c r="K660" i="5"/>
  <c r="K664" i="5"/>
  <c r="K652" i="5"/>
  <c r="K669" i="5"/>
  <c r="K665" i="5"/>
  <c r="K661" i="5"/>
  <c r="K657" i="5"/>
  <c r="K667" i="5"/>
  <c r="K663" i="5"/>
  <c r="K659" i="5"/>
  <c r="K650" i="5"/>
  <c r="K651" i="5"/>
  <c r="K647" i="5"/>
  <c r="K649" i="5"/>
  <c r="K643" i="5"/>
  <c r="K645" i="5"/>
  <c r="K648" i="5"/>
  <c r="K641" i="5"/>
  <c r="K646" i="5"/>
  <c r="K642" i="5"/>
  <c r="K644" i="5"/>
  <c r="K637" i="5"/>
  <c r="K639" i="5"/>
  <c r="K633" i="5"/>
  <c r="K640" i="5"/>
  <c r="K635" i="5"/>
  <c r="K638" i="5"/>
  <c r="K625" i="5"/>
  <c r="K636" i="5"/>
  <c r="K631" i="5"/>
  <c r="K634" i="5"/>
  <c r="K621" i="5"/>
  <c r="K623" i="5"/>
  <c r="K614" i="5"/>
  <c r="K632" i="5"/>
  <c r="K624" i="5"/>
  <c r="K618" i="5"/>
  <c r="K630" i="5"/>
  <c r="K622" i="5"/>
  <c r="K609" i="5"/>
  <c r="K620" i="5"/>
  <c r="K612" i="5"/>
  <c r="K616" i="5"/>
  <c r="K605" i="5"/>
  <c r="K617" i="5"/>
  <c r="K613" i="5"/>
  <c r="K608" i="5"/>
  <c r="K619" i="5"/>
  <c r="K615" i="5"/>
  <c r="K610" i="5"/>
  <c r="K601" i="5"/>
  <c r="K603" i="5"/>
  <c r="K611" i="5"/>
  <c r="K607" i="5"/>
  <c r="K593" i="5"/>
  <c r="K604" i="5"/>
  <c r="K595" i="5"/>
  <c r="K606" i="5"/>
  <c r="K602" i="5"/>
  <c r="K589" i="5"/>
  <c r="K591" i="5"/>
  <c r="K577" i="5"/>
  <c r="K596" i="5"/>
  <c r="K592" i="5"/>
  <c r="K585" i="5"/>
  <c r="K594" i="5"/>
  <c r="K590" i="5"/>
  <c r="K564" i="5"/>
  <c r="K588" i="5"/>
  <c r="K573" i="5"/>
  <c r="K581" i="5"/>
  <c r="K556" i="5"/>
  <c r="K583" i="5"/>
  <c r="K575" i="5"/>
  <c r="K560" i="5"/>
  <c r="K587" i="5"/>
  <c r="K579" i="5"/>
  <c r="K567" i="5"/>
  <c r="K550" i="5"/>
  <c r="K584" i="5"/>
  <c r="K580" i="5"/>
  <c r="K576" i="5"/>
  <c r="K572" i="5"/>
  <c r="K562" i="5"/>
  <c r="K554" i="5"/>
  <c r="K586" i="5"/>
  <c r="K582" i="5"/>
  <c r="K578" i="5"/>
  <c r="K574" i="5"/>
  <c r="K566" i="5"/>
  <c r="K558" i="5"/>
  <c r="K544" i="5"/>
  <c r="K563" i="5"/>
  <c r="K559" i="5"/>
  <c r="K555" i="5"/>
  <c r="K548" i="5"/>
  <c r="K565" i="5"/>
  <c r="K561" i="5"/>
  <c r="K557" i="5"/>
  <c r="K552" i="5"/>
  <c r="K536" i="5"/>
  <c r="K553" i="5"/>
  <c r="K549" i="5"/>
  <c r="K540" i="5"/>
  <c r="K551" i="5"/>
  <c r="K546" i="5"/>
  <c r="K531" i="5"/>
  <c r="K547" i="5"/>
  <c r="K542" i="5"/>
  <c r="K534" i="5"/>
  <c r="K545" i="5"/>
  <c r="K538" i="5"/>
  <c r="K521" i="5"/>
  <c r="K543" i="5"/>
  <c r="K539" i="5"/>
  <c r="K535" i="5"/>
  <c r="K529" i="5"/>
  <c r="K541" i="5"/>
  <c r="K537" i="5"/>
  <c r="K533" i="5"/>
  <c r="K513" i="5"/>
  <c r="K517" i="5"/>
  <c r="K508" i="5"/>
  <c r="K530" i="5"/>
  <c r="K519" i="5"/>
  <c r="K511" i="5"/>
  <c r="K532" i="5"/>
  <c r="K523" i="5"/>
  <c r="K515" i="5"/>
  <c r="K500" i="5"/>
  <c r="K524" i="5"/>
  <c r="K520" i="5"/>
  <c r="K516" i="5"/>
  <c r="K512" i="5"/>
  <c r="K506" i="5"/>
  <c r="K522" i="5"/>
  <c r="K518" i="5"/>
  <c r="K514" i="5"/>
  <c r="K510" i="5"/>
  <c r="K492" i="5"/>
  <c r="K507" i="5"/>
  <c r="K496" i="5"/>
  <c r="K509" i="5"/>
  <c r="K501" i="5"/>
  <c r="K482" i="5"/>
  <c r="K498" i="5"/>
  <c r="K489" i="5"/>
  <c r="K494" i="5"/>
  <c r="K474" i="5"/>
  <c r="K499" i="5"/>
  <c r="K495" i="5"/>
  <c r="K491" i="5"/>
  <c r="K478" i="5"/>
  <c r="K497" i="5"/>
  <c r="K493" i="5"/>
  <c r="K486" i="5"/>
  <c r="K467" i="5"/>
  <c r="K488" i="5"/>
  <c r="K480" i="5"/>
  <c r="K471" i="5"/>
  <c r="K490" i="5"/>
  <c r="K484" i="5"/>
  <c r="K476" i="5"/>
  <c r="K463" i="5"/>
  <c r="K485" i="5"/>
  <c r="K481" i="5"/>
  <c r="K477" i="5"/>
  <c r="K473" i="5"/>
  <c r="K465" i="5"/>
  <c r="K487" i="5"/>
  <c r="K483" i="5"/>
  <c r="K479" i="5"/>
  <c r="K475" i="5"/>
  <c r="K469" i="5"/>
  <c r="K449" i="5"/>
  <c r="K457" i="5"/>
  <c r="K441" i="5"/>
  <c r="K470" i="5"/>
  <c r="K466" i="5"/>
  <c r="K462" i="5"/>
  <c r="K445" i="5"/>
  <c r="K472" i="5"/>
  <c r="K468" i="5"/>
  <c r="K464" i="5"/>
  <c r="K453" i="5"/>
  <c r="K434" i="5"/>
  <c r="K455" i="5"/>
  <c r="K447" i="5"/>
  <c r="K439" i="5"/>
  <c r="K451" i="5"/>
  <c r="K443" i="5"/>
  <c r="K426" i="5"/>
  <c r="K456" i="5"/>
  <c r="K452" i="5"/>
  <c r="K448" i="5"/>
  <c r="K444" i="5"/>
  <c r="K440" i="5"/>
  <c r="K430" i="5"/>
  <c r="K454" i="5"/>
  <c r="K450" i="5"/>
  <c r="K446" i="5"/>
  <c r="K442" i="5"/>
  <c r="K437" i="5"/>
  <c r="K416" i="5"/>
  <c r="K438" i="5"/>
  <c r="K432" i="5"/>
  <c r="K420" i="5"/>
  <c r="K436" i="5"/>
  <c r="K428" i="5"/>
  <c r="K409" i="5"/>
  <c r="K433" i="5"/>
  <c r="K429" i="5"/>
  <c r="K425" i="5"/>
  <c r="K413" i="5"/>
  <c r="K435" i="5"/>
  <c r="K431" i="5"/>
  <c r="K427" i="5"/>
  <c r="K418" i="5"/>
  <c r="K404" i="5"/>
  <c r="K419" i="5"/>
  <c r="K415" i="5"/>
  <c r="K406" i="5"/>
  <c r="K417" i="5"/>
  <c r="K411" i="5"/>
  <c r="K400" i="5"/>
  <c r="K412" i="5"/>
  <c r="K408" i="5"/>
  <c r="K402" i="5"/>
  <c r="K414" i="5"/>
  <c r="K410" i="5"/>
  <c r="K405" i="5"/>
  <c r="K398" i="5"/>
  <c r="K407" i="5"/>
  <c r="K403" i="5"/>
  <c r="K399" i="5"/>
  <c r="K401" i="5"/>
  <c r="K395" i="5"/>
  <c r="K397" i="5"/>
  <c r="K393" i="5"/>
  <c r="K394" i="5"/>
  <c r="K396" i="5"/>
  <c r="K391" i="5"/>
  <c r="K392" i="5"/>
  <c r="K382" i="5"/>
  <c r="K390" i="5"/>
  <c r="K378" i="5"/>
  <c r="K380" i="5"/>
  <c r="K384" i="5"/>
  <c r="K374" i="5"/>
  <c r="K389" i="5"/>
  <c r="K381" i="5"/>
  <c r="K376" i="5"/>
  <c r="K383" i="5"/>
  <c r="K379" i="5"/>
  <c r="K364" i="5"/>
  <c r="K377" i="5"/>
  <c r="K368" i="5"/>
  <c r="K375" i="5"/>
  <c r="K360" i="5"/>
  <c r="K369" i="5"/>
  <c r="K362" i="5"/>
  <c r="K366" i="5"/>
  <c r="K352" i="5"/>
  <c r="K367" i="5"/>
  <c r="K363" i="5"/>
  <c r="K356" i="5"/>
  <c r="K365" i="5"/>
  <c r="K361" i="5"/>
  <c r="K348" i="5"/>
  <c r="K358" i="5"/>
  <c r="K350" i="5"/>
  <c r="K354" i="5"/>
  <c r="K346" i="5"/>
  <c r="K359" i="5"/>
  <c r="K355" i="5"/>
  <c r="K351" i="5"/>
  <c r="K347" i="5"/>
  <c r="K357" i="5"/>
  <c r="K353" i="5"/>
  <c r="K349" i="5"/>
  <c r="K343" i="5"/>
  <c r="K345" i="5"/>
  <c r="K334" i="5"/>
  <c r="K342" i="5"/>
  <c r="K344" i="5"/>
  <c r="K328" i="5"/>
  <c r="K331" i="5"/>
  <c r="K336" i="5"/>
  <c r="K324" i="5"/>
  <c r="K337" i="5"/>
  <c r="K332" i="5"/>
  <c r="K326" i="5"/>
  <c r="K335" i="5"/>
  <c r="K330" i="5"/>
  <c r="K320" i="5"/>
  <c r="K327" i="5"/>
  <c r="K323" i="5"/>
  <c r="K333" i="5"/>
  <c r="K329" i="5"/>
  <c r="K325" i="5"/>
  <c r="K317" i="5"/>
  <c r="K319" i="5"/>
  <c r="K321" i="5"/>
  <c r="K311" i="5"/>
  <c r="K316" i="5"/>
  <c r="K322" i="5"/>
  <c r="K318" i="5"/>
  <c r="K308" i="5"/>
  <c r="K310" i="5"/>
  <c r="K305" i="5"/>
  <c r="K307" i="5"/>
  <c r="K309" i="5"/>
  <c r="K299" i="5"/>
  <c r="K302" i="5"/>
  <c r="K293" i="5"/>
  <c r="K303" i="5"/>
  <c r="K297" i="5"/>
  <c r="K306" i="5"/>
  <c r="K301" i="5"/>
  <c r="K287" i="5"/>
  <c r="K298" i="5"/>
  <c r="K291" i="5"/>
  <c r="K304" i="5"/>
  <c r="K300" i="5"/>
  <c r="K295" i="5"/>
  <c r="K276" i="5"/>
  <c r="K296" i="5"/>
  <c r="K292" i="5"/>
  <c r="K280" i="5"/>
  <c r="K294" i="5"/>
  <c r="K289" i="5"/>
  <c r="K271" i="5"/>
  <c r="K290" i="5"/>
  <c r="K282" i="5"/>
  <c r="K274" i="5"/>
  <c r="K288" i="5"/>
  <c r="K278" i="5"/>
  <c r="K265" i="5"/>
  <c r="K279" i="5"/>
  <c r="K275" i="5"/>
  <c r="K269" i="5"/>
  <c r="K281" i="5"/>
  <c r="K277" i="5"/>
  <c r="K273" i="5"/>
  <c r="K253" i="5"/>
  <c r="K270" i="5"/>
  <c r="K263" i="5"/>
  <c r="K272" i="5"/>
  <c r="K267" i="5"/>
  <c r="K244" i="5"/>
  <c r="K268" i="5"/>
  <c r="K264" i="5"/>
  <c r="K249" i="5"/>
  <c r="K266" i="5"/>
  <c r="K261" i="5"/>
  <c r="K236" i="5"/>
  <c r="K251" i="5"/>
  <c r="K240" i="5"/>
  <c r="K255" i="5"/>
  <c r="K247" i="5"/>
  <c r="K224" i="5"/>
  <c r="K260" i="5"/>
  <c r="K252" i="5"/>
  <c r="K248" i="5"/>
  <c r="K242" i="5"/>
  <c r="K232" i="5"/>
  <c r="K262" i="5"/>
  <c r="K254" i="5"/>
  <c r="K250" i="5"/>
  <c r="K246" i="5"/>
  <c r="K238" i="5"/>
  <c r="K219" i="5"/>
  <c r="K234" i="5"/>
  <c r="K222" i="5"/>
  <c r="K230" i="5"/>
  <c r="K213" i="5"/>
  <c r="K243" i="5"/>
  <c r="K239" i="5"/>
  <c r="K235" i="5"/>
  <c r="K231" i="5"/>
  <c r="K223" i="5"/>
  <c r="K217" i="5"/>
  <c r="K245" i="5"/>
  <c r="K241" i="5"/>
  <c r="K237" i="5"/>
  <c r="K233" i="5"/>
  <c r="K229" i="5"/>
  <c r="K221" i="5"/>
  <c r="K208" i="5"/>
  <c r="K218" i="5"/>
  <c r="K211" i="5"/>
  <c r="K220" i="5"/>
  <c r="K215" i="5"/>
  <c r="K204" i="5"/>
  <c r="K216" i="5"/>
  <c r="K212" i="5"/>
  <c r="K207" i="5"/>
  <c r="K214" i="5"/>
  <c r="K210" i="5"/>
  <c r="K199" i="5"/>
  <c r="K202" i="5"/>
  <c r="K206" i="5"/>
  <c r="K189" i="5"/>
  <c r="K203" i="5"/>
  <c r="K197" i="5"/>
  <c r="K209" i="5"/>
  <c r="K205" i="5"/>
  <c r="K201" i="5"/>
  <c r="K184" i="5"/>
  <c r="K198" i="5"/>
  <c r="K187" i="5"/>
  <c r="K200" i="5"/>
  <c r="K191" i="5"/>
  <c r="K178" i="5"/>
  <c r="K192" i="5"/>
  <c r="K188" i="5"/>
  <c r="K182" i="5"/>
  <c r="K190" i="5"/>
  <c r="K186" i="5"/>
  <c r="K172" i="5"/>
  <c r="K176" i="5"/>
  <c r="K180" i="5"/>
  <c r="K160" i="5"/>
  <c r="K168" i="5"/>
  <c r="K174" i="5"/>
  <c r="K153" i="5"/>
  <c r="K170" i="5"/>
  <c r="K157" i="5"/>
  <c r="K166" i="5"/>
  <c r="K147" i="5"/>
  <c r="K183" i="5"/>
  <c r="K179" i="5"/>
  <c r="K175" i="5"/>
  <c r="K171" i="5"/>
  <c r="K167" i="5"/>
  <c r="K159" i="5"/>
  <c r="K151" i="5"/>
  <c r="K185" i="5"/>
  <c r="K181" i="5"/>
  <c r="K177" i="5"/>
  <c r="K173" i="5"/>
  <c r="K169" i="5"/>
  <c r="K161" i="5"/>
  <c r="K155" i="5"/>
  <c r="K141" i="5"/>
  <c r="K145" i="5"/>
  <c r="K149" i="5"/>
  <c r="K135" i="5"/>
  <c r="K158" i="5"/>
  <c r="K154" i="5"/>
  <c r="K150" i="5"/>
  <c r="K146" i="5"/>
  <c r="K139" i="5"/>
  <c r="K156" i="5"/>
  <c r="K152" i="5"/>
  <c r="K148" i="5"/>
  <c r="K143" i="5"/>
  <c r="K129" i="5"/>
  <c r="K144" i="5"/>
  <c r="K140" i="5"/>
  <c r="K133" i="5"/>
  <c r="K142" i="5"/>
  <c r="K137" i="5"/>
  <c r="K125" i="5"/>
  <c r="K138" i="5"/>
  <c r="K134" i="5"/>
  <c r="K127" i="5"/>
  <c r="K136" i="5"/>
  <c r="K131" i="5"/>
  <c r="K113" i="5"/>
  <c r="K132" i="5"/>
  <c r="K128" i="5"/>
  <c r="K117" i="5"/>
  <c r="K130" i="5"/>
  <c r="K126" i="5"/>
  <c r="K105" i="5"/>
  <c r="K119" i="5"/>
  <c r="K109" i="5"/>
  <c r="K115" i="5"/>
  <c r="K98" i="5"/>
  <c r="K120" i="5"/>
  <c r="K116" i="5"/>
  <c r="K111" i="5"/>
  <c r="K102" i="5"/>
  <c r="K118" i="5"/>
  <c r="K114" i="5"/>
  <c r="K107" i="5"/>
  <c r="K94" i="5"/>
  <c r="K112" i="5"/>
  <c r="K108" i="5"/>
  <c r="K104" i="5"/>
  <c r="K96" i="5"/>
  <c r="K110" i="5"/>
  <c r="K106" i="5"/>
  <c r="K100" i="5"/>
  <c r="K86" i="5"/>
  <c r="K101" i="5"/>
  <c r="K97" i="5"/>
  <c r="K88" i="5"/>
  <c r="K103" i="5"/>
  <c r="K99" i="5"/>
  <c r="K95" i="5"/>
  <c r="K82" i="5"/>
  <c r="K93" i="5"/>
  <c r="K84" i="5"/>
  <c r="K87" i="5"/>
  <c r="K76" i="5"/>
  <c r="K32" i="5"/>
  <c r="K72" i="5"/>
  <c r="K62" i="5"/>
  <c r="K83" i="5"/>
  <c r="K74" i="5"/>
  <c r="K66" i="5"/>
  <c r="K85" i="5"/>
  <c r="K77" i="5"/>
  <c r="K70" i="5"/>
  <c r="K55" i="5"/>
  <c r="K75" i="5"/>
  <c r="K71" i="5"/>
  <c r="K67" i="5"/>
  <c r="K59" i="5"/>
  <c r="K73" i="5"/>
  <c r="K69" i="5"/>
  <c r="K64" i="5"/>
  <c r="K41" i="5"/>
  <c r="K65" i="5"/>
  <c r="K61" i="5"/>
  <c r="K53" i="5"/>
  <c r="K63" i="5"/>
  <c r="K57" i="5"/>
  <c r="K37" i="5"/>
  <c r="K58" i="5"/>
  <c r="K54" i="5"/>
  <c r="K39" i="5"/>
  <c r="K60" i="5"/>
  <c r="K56" i="5"/>
  <c r="K47" i="5"/>
  <c r="K35" i="5"/>
  <c r="K52" i="5"/>
  <c r="K40" i="5"/>
  <c r="K36" i="5"/>
  <c r="K38" i="5"/>
  <c r="K34" i="5"/>
  <c r="K30" i="5"/>
  <c r="K33" i="5"/>
  <c r="K31" i="5"/>
  <c r="H163" i="5"/>
  <c r="K29" i="5"/>
  <c r="K19" i="5" l="1"/>
  <c r="J7" i="5"/>
  <c r="N17" i="7"/>
  <c r="H18" i="5"/>
  <c r="H17" i="5" s="1"/>
  <c r="L24" i="5" l="1"/>
  <c r="N24" i="5" s="1"/>
  <c r="L25" i="5"/>
  <c r="N25" i="5" s="1"/>
  <c r="L7" i="5"/>
  <c r="M51" i="5" s="1"/>
  <c r="L52" i="5"/>
  <c r="L27" i="5"/>
  <c r="N27" i="5" s="1"/>
  <c r="L29" i="5"/>
  <c r="N29" i="5" s="1"/>
  <c r="L26" i="5"/>
  <c r="N26" i="5" s="1"/>
  <c r="L28" i="5"/>
  <c r="N28" i="5" s="1"/>
  <c r="L30" i="5"/>
  <c r="N30" i="5" s="1"/>
  <c r="L32" i="5"/>
  <c r="N32" i="5" s="1"/>
  <c r="L34" i="5"/>
  <c r="N34" i="5" s="1"/>
  <c r="L36" i="5"/>
  <c r="N36" i="5" s="1"/>
  <c r="L38" i="5"/>
  <c r="N38" i="5" s="1"/>
  <c r="L40" i="5"/>
  <c r="N40" i="5" s="1"/>
  <c r="L47" i="5"/>
  <c r="N47" i="5" s="1"/>
  <c r="L54" i="5"/>
  <c r="N54" i="5" s="1"/>
  <c r="L56" i="5"/>
  <c r="N56" i="5" s="1"/>
  <c r="L58" i="5"/>
  <c r="N58" i="5" s="1"/>
  <c r="L60" i="5"/>
  <c r="N60" i="5" s="1"/>
  <c r="L62" i="5"/>
  <c r="N62" i="5" s="1"/>
  <c r="L64" i="5"/>
  <c r="N64" i="5" s="1"/>
  <c r="L66" i="5"/>
  <c r="N66" i="5" s="1"/>
  <c r="L68" i="5"/>
  <c r="N68" i="5" s="1"/>
  <c r="L70" i="5"/>
  <c r="N70" i="5" s="1"/>
  <c r="L72" i="5"/>
  <c r="N72" i="5" s="1"/>
  <c r="L74" i="5"/>
  <c r="N74" i="5" s="1"/>
  <c r="L76" i="5"/>
  <c r="N76" i="5" s="1"/>
  <c r="L83" i="5"/>
  <c r="N83" i="5" s="1"/>
  <c r="L85" i="5"/>
  <c r="N85" i="5" s="1"/>
  <c r="L87" i="5"/>
  <c r="N87" i="5" s="1"/>
  <c r="L94" i="5"/>
  <c r="N94" i="5" s="1"/>
  <c r="L96" i="5"/>
  <c r="N96" i="5" s="1"/>
  <c r="L98" i="5"/>
  <c r="N98" i="5" s="1"/>
  <c r="L100" i="5"/>
  <c r="N100" i="5" s="1"/>
  <c r="L102" i="5"/>
  <c r="N102" i="5" s="1"/>
  <c r="L104" i="5"/>
  <c r="N104" i="5" s="1"/>
  <c r="L106" i="5"/>
  <c r="N106" i="5" s="1"/>
  <c r="L108" i="5"/>
  <c r="N108" i="5" s="1"/>
  <c r="L110" i="5"/>
  <c r="N110" i="5" s="1"/>
  <c r="L112" i="5"/>
  <c r="N112" i="5" s="1"/>
  <c r="L114" i="5"/>
  <c r="N114" i="5" s="1"/>
  <c r="L116" i="5"/>
  <c r="N116" i="5" s="1"/>
  <c r="L118" i="5"/>
  <c r="N118" i="5" s="1"/>
  <c r="L120" i="5"/>
  <c r="N120" i="5" s="1"/>
  <c r="L125" i="5"/>
  <c r="L127" i="5"/>
  <c r="N127" i="5" s="1"/>
  <c r="L129" i="5"/>
  <c r="N129" i="5" s="1"/>
  <c r="L131" i="5"/>
  <c r="N131" i="5" s="1"/>
  <c r="L133" i="5"/>
  <c r="N133" i="5" s="1"/>
  <c r="L135" i="5"/>
  <c r="N135" i="5" s="1"/>
  <c r="L137" i="5"/>
  <c r="N137" i="5" s="1"/>
  <c r="L139" i="5"/>
  <c r="N139" i="5" s="1"/>
  <c r="L141" i="5"/>
  <c r="N141" i="5" s="1"/>
  <c r="L143" i="5"/>
  <c r="N143" i="5" s="1"/>
  <c r="L145" i="5"/>
  <c r="N145" i="5" s="1"/>
  <c r="L147" i="5"/>
  <c r="N147" i="5" s="1"/>
  <c r="L149" i="5"/>
  <c r="N149" i="5" s="1"/>
  <c r="L151" i="5"/>
  <c r="N151" i="5" s="1"/>
  <c r="L153" i="5"/>
  <c r="N153" i="5" s="1"/>
  <c r="L155" i="5"/>
  <c r="N155" i="5" s="1"/>
  <c r="L157" i="5"/>
  <c r="N157" i="5" s="1"/>
  <c r="L159" i="5"/>
  <c r="N159" i="5" s="1"/>
  <c r="L161" i="5"/>
  <c r="N161" i="5" s="1"/>
  <c r="L166" i="5"/>
  <c r="L168" i="5"/>
  <c r="N168" i="5" s="1"/>
  <c r="L170" i="5"/>
  <c r="N170" i="5" s="1"/>
  <c r="L172" i="5"/>
  <c r="N172" i="5" s="1"/>
  <c r="L174" i="5"/>
  <c r="N174" i="5" s="1"/>
  <c r="L176" i="5"/>
  <c r="N176" i="5" s="1"/>
  <c r="L178" i="5"/>
  <c r="N178" i="5" s="1"/>
  <c r="L180" i="5"/>
  <c r="N180" i="5" s="1"/>
  <c r="L182" i="5"/>
  <c r="N182" i="5" s="1"/>
  <c r="L184" i="5"/>
  <c r="N184" i="5" s="1"/>
  <c r="L186" i="5"/>
  <c r="N186" i="5" s="1"/>
  <c r="L188" i="5"/>
  <c r="N188" i="5" s="1"/>
  <c r="L190" i="5"/>
  <c r="N190" i="5" s="1"/>
  <c r="L192" i="5"/>
  <c r="N192" i="5" s="1"/>
  <c r="L197" i="5"/>
  <c r="L199" i="5"/>
  <c r="N199" i="5" s="1"/>
  <c r="L201" i="5"/>
  <c r="N201" i="5" s="1"/>
  <c r="L203" i="5"/>
  <c r="N203" i="5" s="1"/>
  <c r="L205" i="5"/>
  <c r="N205" i="5" s="1"/>
  <c r="L207" i="5"/>
  <c r="N207" i="5" s="1"/>
  <c r="L209" i="5"/>
  <c r="N209" i="5" s="1"/>
  <c r="L211" i="5"/>
  <c r="N211" i="5" s="1"/>
  <c r="L213" i="5"/>
  <c r="N213" i="5" s="1"/>
  <c r="L215" i="5"/>
  <c r="N215" i="5" s="1"/>
  <c r="L217" i="5"/>
  <c r="N217" i="5" s="1"/>
  <c r="L219" i="5"/>
  <c r="N219" i="5" s="1"/>
  <c r="L221" i="5"/>
  <c r="N221" i="5" s="1"/>
  <c r="L223" i="5"/>
  <c r="N223" i="5" s="1"/>
  <c r="L230" i="5"/>
  <c r="N230" i="5" s="1"/>
  <c r="L232" i="5"/>
  <c r="N232" i="5" s="1"/>
  <c r="L234" i="5"/>
  <c r="N234" i="5" s="1"/>
  <c r="L236" i="5"/>
  <c r="N236" i="5" s="1"/>
  <c r="L238" i="5"/>
  <c r="N238" i="5" s="1"/>
  <c r="L240" i="5"/>
  <c r="N240" i="5" s="1"/>
  <c r="L242" i="5"/>
  <c r="N242" i="5" s="1"/>
  <c r="L244" i="5"/>
  <c r="N244" i="5" s="1"/>
  <c r="L246" i="5"/>
  <c r="N246" i="5" s="1"/>
  <c r="L248" i="5"/>
  <c r="N248" i="5" s="1"/>
  <c r="L250" i="5"/>
  <c r="N250" i="5" s="1"/>
  <c r="L252" i="5"/>
  <c r="N252" i="5" s="1"/>
  <c r="L254" i="5"/>
  <c r="N254" i="5" s="1"/>
  <c r="L261" i="5"/>
  <c r="N261" i="5" s="1"/>
  <c r="L263" i="5"/>
  <c r="N263" i="5" s="1"/>
  <c r="L265" i="5"/>
  <c r="N265" i="5" s="1"/>
  <c r="L267" i="5"/>
  <c r="N267" i="5" s="1"/>
  <c r="L269" i="5"/>
  <c r="N269" i="5" s="1"/>
  <c r="L271" i="5"/>
  <c r="N271" i="5" s="1"/>
  <c r="L273" i="5"/>
  <c r="N273" i="5" s="1"/>
  <c r="L275" i="5"/>
  <c r="N275" i="5" s="1"/>
  <c r="L277" i="5"/>
  <c r="N277" i="5" s="1"/>
  <c r="L279" i="5"/>
  <c r="N279" i="5" s="1"/>
  <c r="L281" i="5"/>
  <c r="N281" i="5" s="1"/>
  <c r="L288" i="5"/>
  <c r="N288" i="5" s="1"/>
  <c r="L290" i="5"/>
  <c r="N290" i="5" s="1"/>
  <c r="L292" i="5"/>
  <c r="N292" i="5" s="1"/>
  <c r="L294" i="5"/>
  <c r="N294" i="5" s="1"/>
  <c r="L296" i="5"/>
  <c r="N296" i="5" s="1"/>
  <c r="L298" i="5"/>
  <c r="N298" i="5" s="1"/>
  <c r="L300" i="5"/>
  <c r="N300" i="5" s="1"/>
  <c r="L302" i="5"/>
  <c r="N302" i="5" s="1"/>
  <c r="L304" i="5"/>
  <c r="N304" i="5" s="1"/>
  <c r="L306" i="5"/>
  <c r="N306" i="5" s="1"/>
  <c r="L308" i="5"/>
  <c r="N308" i="5" s="1"/>
  <c r="L310" i="5"/>
  <c r="N310" i="5" s="1"/>
  <c r="L317" i="5"/>
  <c r="N317" i="5" s="1"/>
  <c r="L319" i="5"/>
  <c r="N319" i="5" s="1"/>
  <c r="L321" i="5"/>
  <c r="N321" i="5" s="1"/>
  <c r="L323" i="5"/>
  <c r="N323" i="5" s="1"/>
  <c r="L325" i="5"/>
  <c r="N325" i="5" s="1"/>
  <c r="L327" i="5"/>
  <c r="N327" i="5" s="1"/>
  <c r="L329" i="5"/>
  <c r="N329" i="5" s="1"/>
  <c r="L331" i="5"/>
  <c r="N331" i="5" s="1"/>
  <c r="L333" i="5"/>
  <c r="N333" i="5" s="1"/>
  <c r="L335" i="5"/>
  <c r="N335" i="5" s="1"/>
  <c r="L337" i="5"/>
  <c r="N337" i="5" s="1"/>
  <c r="L342" i="5"/>
  <c r="L344" i="5"/>
  <c r="N344" i="5" s="1"/>
  <c r="L346" i="5"/>
  <c r="N346" i="5" s="1"/>
  <c r="L348" i="5"/>
  <c r="N348" i="5" s="1"/>
  <c r="L350" i="5"/>
  <c r="N350" i="5" s="1"/>
  <c r="L352" i="5"/>
  <c r="N352" i="5" s="1"/>
  <c r="L354" i="5"/>
  <c r="N354" i="5" s="1"/>
  <c r="L356" i="5"/>
  <c r="N356" i="5" s="1"/>
  <c r="L358" i="5"/>
  <c r="N358" i="5" s="1"/>
  <c r="L360" i="5"/>
  <c r="N360" i="5" s="1"/>
  <c r="L362" i="5"/>
  <c r="N362" i="5" s="1"/>
  <c r="L364" i="5"/>
  <c r="N364" i="5" s="1"/>
  <c r="L366" i="5"/>
  <c r="N366" i="5" s="1"/>
  <c r="L368" i="5"/>
  <c r="N368" i="5" s="1"/>
  <c r="L375" i="5"/>
  <c r="N375" i="5" s="1"/>
  <c r="L377" i="5"/>
  <c r="N377" i="5" s="1"/>
  <c r="L379" i="5"/>
  <c r="N379" i="5" s="1"/>
  <c r="L381" i="5"/>
  <c r="N381" i="5" s="1"/>
  <c r="L383" i="5"/>
  <c r="N383" i="5" s="1"/>
  <c r="L390" i="5"/>
  <c r="N390" i="5" s="1"/>
  <c r="L392" i="5"/>
  <c r="N392" i="5" s="1"/>
  <c r="L394" i="5"/>
  <c r="N394" i="5" s="1"/>
  <c r="L396" i="5"/>
  <c r="N396" i="5" s="1"/>
  <c r="L398" i="5"/>
  <c r="N398" i="5" s="1"/>
  <c r="L400" i="5"/>
  <c r="N400" i="5" s="1"/>
  <c r="L402" i="5"/>
  <c r="N402" i="5" s="1"/>
  <c r="L404" i="5"/>
  <c r="N404" i="5" s="1"/>
  <c r="L406" i="5"/>
  <c r="N406" i="5" s="1"/>
  <c r="L408" i="5"/>
  <c r="N408" i="5" s="1"/>
  <c r="L410" i="5"/>
  <c r="N410" i="5" s="1"/>
  <c r="L412" i="5"/>
  <c r="N412" i="5" s="1"/>
  <c r="L414" i="5"/>
  <c r="N414" i="5" s="1"/>
  <c r="L31" i="5"/>
  <c r="N31" i="5" s="1"/>
  <c r="L33" i="5"/>
  <c r="N33" i="5" s="1"/>
  <c r="L35" i="5"/>
  <c r="N35" i="5" s="1"/>
  <c r="L37" i="5"/>
  <c r="N37" i="5" s="1"/>
  <c r="L39" i="5"/>
  <c r="N39" i="5" s="1"/>
  <c r="L41" i="5"/>
  <c r="N41" i="5" s="1"/>
  <c r="L46" i="5"/>
  <c r="L53" i="5"/>
  <c r="N53" i="5" s="1"/>
  <c r="L55" i="5"/>
  <c r="N55" i="5" s="1"/>
  <c r="L57" i="5"/>
  <c r="N57" i="5" s="1"/>
  <c r="L59" i="5"/>
  <c r="N59" i="5" s="1"/>
  <c r="L61" i="5"/>
  <c r="N61" i="5" s="1"/>
  <c r="L63" i="5"/>
  <c r="N63" i="5" s="1"/>
  <c r="L65" i="5"/>
  <c r="N65" i="5" s="1"/>
  <c r="L67" i="5"/>
  <c r="N67" i="5" s="1"/>
  <c r="L69" i="5"/>
  <c r="N69" i="5" s="1"/>
  <c r="L71" i="5"/>
  <c r="N71" i="5" s="1"/>
  <c r="L73" i="5"/>
  <c r="N73" i="5" s="1"/>
  <c r="L75" i="5"/>
  <c r="N75" i="5" s="1"/>
  <c r="L77" i="5"/>
  <c r="N77" i="5" s="1"/>
  <c r="L82" i="5"/>
  <c r="L84" i="5"/>
  <c r="N84" i="5" s="1"/>
  <c r="L86" i="5"/>
  <c r="N86" i="5" s="1"/>
  <c r="L88" i="5"/>
  <c r="N88" i="5" s="1"/>
  <c r="L93" i="5"/>
  <c r="L95" i="5"/>
  <c r="N95" i="5" s="1"/>
  <c r="L97" i="5"/>
  <c r="N97" i="5" s="1"/>
  <c r="L99" i="5"/>
  <c r="N99" i="5" s="1"/>
  <c r="L101" i="5"/>
  <c r="N101" i="5" s="1"/>
  <c r="L103" i="5"/>
  <c r="N103" i="5" s="1"/>
  <c r="L105" i="5"/>
  <c r="N105" i="5" s="1"/>
  <c r="L107" i="5"/>
  <c r="N107" i="5" s="1"/>
  <c r="L109" i="5"/>
  <c r="N109" i="5" s="1"/>
  <c r="L111" i="5"/>
  <c r="N111" i="5" s="1"/>
  <c r="L113" i="5"/>
  <c r="N113" i="5" s="1"/>
  <c r="L115" i="5"/>
  <c r="N115" i="5" s="1"/>
  <c r="L117" i="5"/>
  <c r="N117" i="5" s="1"/>
  <c r="L119" i="5"/>
  <c r="N119" i="5" s="1"/>
  <c r="L126" i="5"/>
  <c r="N126" i="5" s="1"/>
  <c r="L128" i="5"/>
  <c r="N128" i="5" s="1"/>
  <c r="L130" i="5"/>
  <c r="N130" i="5" s="1"/>
  <c r="L132" i="5"/>
  <c r="N132" i="5" s="1"/>
  <c r="L134" i="5"/>
  <c r="N134" i="5" s="1"/>
  <c r="L136" i="5"/>
  <c r="N136" i="5" s="1"/>
  <c r="L138" i="5"/>
  <c r="N138" i="5" s="1"/>
  <c r="L140" i="5"/>
  <c r="N140" i="5" s="1"/>
  <c r="L142" i="5"/>
  <c r="N142" i="5" s="1"/>
  <c r="L144" i="5"/>
  <c r="N144" i="5" s="1"/>
  <c r="L146" i="5"/>
  <c r="N146" i="5" s="1"/>
  <c r="L148" i="5"/>
  <c r="N148" i="5" s="1"/>
  <c r="L150" i="5"/>
  <c r="N150" i="5" s="1"/>
  <c r="L152" i="5"/>
  <c r="N152" i="5" s="1"/>
  <c r="L154" i="5"/>
  <c r="N154" i="5" s="1"/>
  <c r="L156" i="5"/>
  <c r="N156" i="5" s="1"/>
  <c r="L158" i="5"/>
  <c r="N158" i="5" s="1"/>
  <c r="L160" i="5"/>
  <c r="N160" i="5" s="1"/>
  <c r="L167" i="5"/>
  <c r="N167" i="5" s="1"/>
  <c r="L169" i="5"/>
  <c r="N169" i="5" s="1"/>
  <c r="L171" i="5"/>
  <c r="N171" i="5" s="1"/>
  <c r="L173" i="5"/>
  <c r="N173" i="5" s="1"/>
  <c r="L175" i="5"/>
  <c r="N175" i="5" s="1"/>
  <c r="L177" i="5"/>
  <c r="N177" i="5" s="1"/>
  <c r="L179" i="5"/>
  <c r="N179" i="5" s="1"/>
  <c r="L181" i="5"/>
  <c r="N181" i="5" s="1"/>
  <c r="L183" i="5"/>
  <c r="N183" i="5" s="1"/>
  <c r="L185" i="5"/>
  <c r="N185" i="5" s="1"/>
  <c r="L187" i="5"/>
  <c r="N187" i="5" s="1"/>
  <c r="L189" i="5"/>
  <c r="N189" i="5" s="1"/>
  <c r="L191" i="5"/>
  <c r="N191" i="5" s="1"/>
  <c r="L198" i="5"/>
  <c r="N198" i="5" s="1"/>
  <c r="L200" i="5"/>
  <c r="N200" i="5" s="1"/>
  <c r="L202" i="5"/>
  <c r="N202" i="5" s="1"/>
  <c r="L204" i="5"/>
  <c r="N204" i="5" s="1"/>
  <c r="L206" i="5"/>
  <c r="N206" i="5" s="1"/>
  <c r="L208" i="5"/>
  <c r="N208" i="5" s="1"/>
  <c r="L210" i="5"/>
  <c r="N210" i="5" s="1"/>
  <c r="L212" i="5"/>
  <c r="N212" i="5" s="1"/>
  <c r="L214" i="5"/>
  <c r="N214" i="5" s="1"/>
  <c r="L216" i="5"/>
  <c r="N216" i="5" s="1"/>
  <c r="L218" i="5"/>
  <c r="N218" i="5" s="1"/>
  <c r="L220" i="5"/>
  <c r="N220" i="5" s="1"/>
  <c r="L222" i="5"/>
  <c r="N222" i="5" s="1"/>
  <c r="L224" i="5"/>
  <c r="N224" i="5" s="1"/>
  <c r="L229" i="5"/>
  <c r="L231" i="5"/>
  <c r="N231" i="5" s="1"/>
  <c r="L233" i="5"/>
  <c r="N233" i="5" s="1"/>
  <c r="L235" i="5"/>
  <c r="N235" i="5" s="1"/>
  <c r="L237" i="5"/>
  <c r="N237" i="5" s="1"/>
  <c r="L239" i="5"/>
  <c r="N239" i="5" s="1"/>
  <c r="L241" i="5"/>
  <c r="N241" i="5" s="1"/>
  <c r="L243" i="5"/>
  <c r="N243" i="5" s="1"/>
  <c r="L245" i="5"/>
  <c r="N245" i="5" s="1"/>
  <c r="L247" i="5"/>
  <c r="N247" i="5" s="1"/>
  <c r="L249" i="5"/>
  <c r="N249" i="5" s="1"/>
  <c r="L251" i="5"/>
  <c r="N251" i="5" s="1"/>
  <c r="L253" i="5"/>
  <c r="N253" i="5" s="1"/>
  <c r="L255" i="5"/>
  <c r="N255" i="5" s="1"/>
  <c r="L260" i="5"/>
  <c r="L262" i="5"/>
  <c r="N262" i="5" s="1"/>
  <c r="L264" i="5"/>
  <c r="N264" i="5" s="1"/>
  <c r="L266" i="5"/>
  <c r="N266" i="5" s="1"/>
  <c r="L268" i="5"/>
  <c r="N268" i="5" s="1"/>
  <c r="L270" i="5"/>
  <c r="N270" i="5" s="1"/>
  <c r="L272" i="5"/>
  <c r="N272" i="5" s="1"/>
  <c r="L274" i="5"/>
  <c r="N274" i="5" s="1"/>
  <c r="L276" i="5"/>
  <c r="N276" i="5" s="1"/>
  <c r="L278" i="5"/>
  <c r="N278" i="5" s="1"/>
  <c r="L280" i="5"/>
  <c r="N280" i="5" s="1"/>
  <c r="L282" i="5"/>
  <c r="N282" i="5" s="1"/>
  <c r="L287" i="5"/>
  <c r="L289" i="5"/>
  <c r="N289" i="5" s="1"/>
  <c r="L291" i="5"/>
  <c r="N291" i="5" s="1"/>
  <c r="L293" i="5"/>
  <c r="N293" i="5" s="1"/>
  <c r="L295" i="5"/>
  <c r="N295" i="5" s="1"/>
  <c r="L297" i="5"/>
  <c r="N297" i="5" s="1"/>
  <c r="L299" i="5"/>
  <c r="N299" i="5" s="1"/>
  <c r="L301" i="5"/>
  <c r="N301" i="5" s="1"/>
  <c r="L303" i="5"/>
  <c r="N303" i="5" s="1"/>
  <c r="L305" i="5"/>
  <c r="N305" i="5" s="1"/>
  <c r="L307" i="5"/>
  <c r="N307" i="5" s="1"/>
  <c r="L309" i="5"/>
  <c r="N309" i="5" s="1"/>
  <c r="L311" i="5"/>
  <c r="N311" i="5" s="1"/>
  <c r="L316" i="5"/>
  <c r="L318" i="5"/>
  <c r="N318" i="5" s="1"/>
  <c r="L320" i="5"/>
  <c r="N320" i="5" s="1"/>
  <c r="L322" i="5"/>
  <c r="N322" i="5" s="1"/>
  <c r="L324" i="5"/>
  <c r="N324" i="5" s="1"/>
  <c r="L326" i="5"/>
  <c r="N326" i="5" s="1"/>
  <c r="L328" i="5"/>
  <c r="N328" i="5" s="1"/>
  <c r="L330" i="5"/>
  <c r="N330" i="5" s="1"/>
  <c r="L332" i="5"/>
  <c r="N332" i="5" s="1"/>
  <c r="L334" i="5"/>
  <c r="N334" i="5" s="1"/>
  <c r="L336" i="5"/>
  <c r="N336" i="5" s="1"/>
  <c r="L343" i="5"/>
  <c r="N343" i="5" s="1"/>
  <c r="L345" i="5"/>
  <c r="N345" i="5" s="1"/>
  <c r="L347" i="5"/>
  <c r="N347" i="5" s="1"/>
  <c r="L349" i="5"/>
  <c r="N349" i="5" s="1"/>
  <c r="L351" i="5"/>
  <c r="N351" i="5" s="1"/>
  <c r="L353" i="5"/>
  <c r="N353" i="5" s="1"/>
  <c r="L355" i="5"/>
  <c r="N355" i="5" s="1"/>
  <c r="L357" i="5"/>
  <c r="N357" i="5" s="1"/>
  <c r="L359" i="5"/>
  <c r="N359" i="5" s="1"/>
  <c r="L361" i="5"/>
  <c r="N361" i="5" s="1"/>
  <c r="L363" i="5"/>
  <c r="N363" i="5" s="1"/>
  <c r="L365" i="5"/>
  <c r="N365" i="5" s="1"/>
  <c r="L367" i="5"/>
  <c r="N367" i="5" s="1"/>
  <c r="L369" i="5"/>
  <c r="N369" i="5" s="1"/>
  <c r="L374" i="5"/>
  <c r="L376" i="5"/>
  <c r="N376" i="5" s="1"/>
  <c r="L378" i="5"/>
  <c r="N378" i="5" s="1"/>
  <c r="L380" i="5"/>
  <c r="N380" i="5" s="1"/>
  <c r="L382" i="5"/>
  <c r="N382" i="5" s="1"/>
  <c r="L384" i="5"/>
  <c r="N384" i="5" s="1"/>
  <c r="L389" i="5"/>
  <c r="L391" i="5"/>
  <c r="N391" i="5" s="1"/>
  <c r="L393" i="5"/>
  <c r="N393" i="5" s="1"/>
  <c r="L395" i="5"/>
  <c r="N395" i="5" s="1"/>
  <c r="L397" i="5"/>
  <c r="N397" i="5" s="1"/>
  <c r="L399" i="5"/>
  <c r="N399" i="5" s="1"/>
  <c r="L401" i="5"/>
  <c r="N401" i="5" s="1"/>
  <c r="L403" i="5"/>
  <c r="N403" i="5" s="1"/>
  <c r="L405" i="5"/>
  <c r="N405" i="5" s="1"/>
  <c r="L407" i="5"/>
  <c r="N407" i="5" s="1"/>
  <c r="L409" i="5"/>
  <c r="N409" i="5" s="1"/>
  <c r="L411" i="5"/>
  <c r="N411" i="5" s="1"/>
  <c r="L413" i="5"/>
  <c r="N413" i="5" s="1"/>
  <c r="L415" i="5"/>
  <c r="N415" i="5" s="1"/>
  <c r="L417" i="5"/>
  <c r="N417" i="5" s="1"/>
  <c r="L419" i="5"/>
  <c r="N419" i="5" s="1"/>
  <c r="L426" i="5"/>
  <c r="N426" i="5" s="1"/>
  <c r="L428" i="5"/>
  <c r="N428" i="5" s="1"/>
  <c r="L430" i="5"/>
  <c r="N430" i="5" s="1"/>
  <c r="L432" i="5"/>
  <c r="N432" i="5" s="1"/>
  <c r="L434" i="5"/>
  <c r="N434" i="5" s="1"/>
  <c r="L436" i="5"/>
  <c r="N436" i="5" s="1"/>
  <c r="L438" i="5"/>
  <c r="N438" i="5" s="1"/>
  <c r="L440" i="5"/>
  <c r="N440" i="5" s="1"/>
  <c r="L442" i="5"/>
  <c r="N442" i="5" s="1"/>
  <c r="L444" i="5"/>
  <c r="N444" i="5" s="1"/>
  <c r="L446" i="5"/>
  <c r="N446" i="5" s="1"/>
  <c r="L448" i="5"/>
  <c r="N448" i="5" s="1"/>
  <c r="L450" i="5"/>
  <c r="N450" i="5" s="1"/>
  <c r="L452" i="5"/>
  <c r="N452" i="5" s="1"/>
  <c r="L454" i="5"/>
  <c r="N454" i="5" s="1"/>
  <c r="L456" i="5"/>
  <c r="N456" i="5" s="1"/>
  <c r="L463" i="5"/>
  <c r="N463" i="5" s="1"/>
  <c r="L465" i="5"/>
  <c r="N465" i="5" s="1"/>
  <c r="L467" i="5"/>
  <c r="N467" i="5" s="1"/>
  <c r="L469" i="5"/>
  <c r="N469" i="5" s="1"/>
  <c r="L471" i="5"/>
  <c r="N471" i="5" s="1"/>
  <c r="L473" i="5"/>
  <c r="N473" i="5" s="1"/>
  <c r="L475" i="5"/>
  <c r="N475" i="5" s="1"/>
  <c r="L477" i="5"/>
  <c r="N477" i="5" s="1"/>
  <c r="L479" i="5"/>
  <c r="N479" i="5" s="1"/>
  <c r="L481" i="5"/>
  <c r="N481" i="5" s="1"/>
  <c r="L483" i="5"/>
  <c r="N483" i="5" s="1"/>
  <c r="L485" i="5"/>
  <c r="N485" i="5" s="1"/>
  <c r="L487" i="5"/>
  <c r="N487" i="5" s="1"/>
  <c r="L489" i="5"/>
  <c r="N489" i="5" s="1"/>
  <c r="L491" i="5"/>
  <c r="N491" i="5" s="1"/>
  <c r="L493" i="5"/>
  <c r="N493" i="5" s="1"/>
  <c r="L416" i="5"/>
  <c r="N416" i="5" s="1"/>
  <c r="L420" i="5"/>
  <c r="N420" i="5" s="1"/>
  <c r="L427" i="5"/>
  <c r="N427" i="5" s="1"/>
  <c r="L431" i="5"/>
  <c r="N431" i="5" s="1"/>
  <c r="L435" i="5"/>
  <c r="N435" i="5" s="1"/>
  <c r="L439" i="5"/>
  <c r="N439" i="5" s="1"/>
  <c r="L443" i="5"/>
  <c r="N443" i="5" s="1"/>
  <c r="L447" i="5"/>
  <c r="N447" i="5" s="1"/>
  <c r="L451" i="5"/>
  <c r="N451" i="5" s="1"/>
  <c r="L455" i="5"/>
  <c r="N455" i="5" s="1"/>
  <c r="L462" i="5"/>
  <c r="L466" i="5"/>
  <c r="N466" i="5" s="1"/>
  <c r="L470" i="5"/>
  <c r="N470" i="5" s="1"/>
  <c r="L474" i="5"/>
  <c r="N474" i="5" s="1"/>
  <c r="L478" i="5"/>
  <c r="N478" i="5" s="1"/>
  <c r="L482" i="5"/>
  <c r="N482" i="5" s="1"/>
  <c r="L486" i="5"/>
  <c r="N486" i="5" s="1"/>
  <c r="L490" i="5"/>
  <c r="N490" i="5" s="1"/>
  <c r="L494" i="5"/>
  <c r="N494" i="5" s="1"/>
  <c r="L496" i="5"/>
  <c r="N496" i="5" s="1"/>
  <c r="L498" i="5"/>
  <c r="N498" i="5" s="1"/>
  <c r="L500" i="5"/>
  <c r="N500" i="5" s="1"/>
  <c r="L507" i="5"/>
  <c r="N507" i="5" s="1"/>
  <c r="L509" i="5"/>
  <c r="N509" i="5" s="1"/>
  <c r="L511" i="5"/>
  <c r="N511" i="5" s="1"/>
  <c r="L513" i="5"/>
  <c r="N513" i="5" s="1"/>
  <c r="L515" i="5"/>
  <c r="N515" i="5" s="1"/>
  <c r="L517" i="5"/>
  <c r="N517" i="5" s="1"/>
  <c r="L519" i="5"/>
  <c r="N519" i="5" s="1"/>
  <c r="L521" i="5"/>
  <c r="N521" i="5" s="1"/>
  <c r="L523" i="5"/>
  <c r="N523" i="5" s="1"/>
  <c r="L530" i="5"/>
  <c r="N530" i="5" s="1"/>
  <c r="L532" i="5"/>
  <c r="N532" i="5" s="1"/>
  <c r="L534" i="5"/>
  <c r="N534" i="5" s="1"/>
  <c r="L536" i="5"/>
  <c r="N536" i="5" s="1"/>
  <c r="L538" i="5"/>
  <c r="N538" i="5" s="1"/>
  <c r="L540" i="5"/>
  <c r="N540" i="5" s="1"/>
  <c r="L542" i="5"/>
  <c r="N542" i="5" s="1"/>
  <c r="L544" i="5"/>
  <c r="N544" i="5" s="1"/>
  <c r="L546" i="5"/>
  <c r="N546" i="5" s="1"/>
  <c r="L548" i="5"/>
  <c r="N548" i="5" s="1"/>
  <c r="L550" i="5"/>
  <c r="N550" i="5" s="1"/>
  <c r="L552" i="5"/>
  <c r="N552" i="5" s="1"/>
  <c r="L554" i="5"/>
  <c r="N554" i="5" s="1"/>
  <c r="L556" i="5"/>
  <c r="N556" i="5" s="1"/>
  <c r="L558" i="5"/>
  <c r="N558" i="5" s="1"/>
  <c r="L560" i="5"/>
  <c r="N560" i="5" s="1"/>
  <c r="L562" i="5"/>
  <c r="N562" i="5" s="1"/>
  <c r="L564" i="5"/>
  <c r="N564" i="5" s="1"/>
  <c r="L566" i="5"/>
  <c r="N566" i="5" s="1"/>
  <c r="L573" i="5"/>
  <c r="N573" i="5" s="1"/>
  <c r="L575" i="5"/>
  <c r="N575" i="5" s="1"/>
  <c r="L577" i="5"/>
  <c r="N577" i="5" s="1"/>
  <c r="L579" i="5"/>
  <c r="N579" i="5" s="1"/>
  <c r="L581" i="5"/>
  <c r="N581" i="5" s="1"/>
  <c r="L583" i="5"/>
  <c r="N583" i="5" s="1"/>
  <c r="L585" i="5"/>
  <c r="N585" i="5" s="1"/>
  <c r="L587" i="5"/>
  <c r="N587" i="5" s="1"/>
  <c r="L589" i="5"/>
  <c r="N589" i="5" s="1"/>
  <c r="L591" i="5"/>
  <c r="N591" i="5" s="1"/>
  <c r="L593" i="5"/>
  <c r="N593" i="5" s="1"/>
  <c r="L595" i="5"/>
  <c r="N595" i="5" s="1"/>
  <c r="L602" i="5"/>
  <c r="N602" i="5" s="1"/>
  <c r="L604" i="5"/>
  <c r="N604" i="5" s="1"/>
  <c r="L606" i="5"/>
  <c r="N606" i="5" s="1"/>
  <c r="L608" i="5"/>
  <c r="N608" i="5" s="1"/>
  <c r="L610" i="5"/>
  <c r="N610" i="5" s="1"/>
  <c r="L612" i="5"/>
  <c r="N612" i="5" s="1"/>
  <c r="L614" i="5"/>
  <c r="N614" i="5" s="1"/>
  <c r="L616" i="5"/>
  <c r="N616" i="5" s="1"/>
  <c r="L618" i="5"/>
  <c r="N618" i="5" s="1"/>
  <c r="L620" i="5"/>
  <c r="N620" i="5" s="1"/>
  <c r="L622" i="5"/>
  <c r="N622" i="5" s="1"/>
  <c r="L624" i="5"/>
  <c r="N624" i="5" s="1"/>
  <c r="L631" i="5"/>
  <c r="N631" i="5" s="1"/>
  <c r="L633" i="5"/>
  <c r="N633" i="5" s="1"/>
  <c r="L635" i="5"/>
  <c r="N635" i="5" s="1"/>
  <c r="L637" i="5"/>
  <c r="N637" i="5" s="1"/>
  <c r="L639" i="5"/>
  <c r="N639" i="5" s="1"/>
  <c r="L641" i="5"/>
  <c r="N641" i="5" s="1"/>
  <c r="L643" i="5"/>
  <c r="N643" i="5" s="1"/>
  <c r="L645" i="5"/>
  <c r="N645" i="5" s="1"/>
  <c r="L647" i="5"/>
  <c r="N647" i="5" s="1"/>
  <c r="L649" i="5"/>
  <c r="N649" i="5" s="1"/>
  <c r="L651" i="5"/>
  <c r="N651" i="5" s="1"/>
  <c r="L658" i="5"/>
  <c r="N658" i="5" s="1"/>
  <c r="L660" i="5"/>
  <c r="N660" i="5" s="1"/>
  <c r="L662" i="5"/>
  <c r="N662" i="5" s="1"/>
  <c r="L664" i="5"/>
  <c r="N664" i="5" s="1"/>
  <c r="L666" i="5"/>
  <c r="N666" i="5" s="1"/>
  <c r="L668" i="5"/>
  <c r="N668" i="5" s="1"/>
  <c r="L670" i="5"/>
  <c r="N670" i="5" s="1"/>
  <c r="L672" i="5"/>
  <c r="N672" i="5" s="1"/>
  <c r="L674" i="5"/>
  <c r="N674" i="5" s="1"/>
  <c r="L676" i="5"/>
  <c r="N676" i="5" s="1"/>
  <c r="L683" i="5"/>
  <c r="N683" i="5" s="1"/>
  <c r="L685" i="5"/>
  <c r="N685" i="5" s="1"/>
  <c r="L687" i="5"/>
  <c r="N687" i="5" s="1"/>
  <c r="L689" i="5"/>
  <c r="N689" i="5" s="1"/>
  <c r="L691" i="5"/>
  <c r="N691" i="5" s="1"/>
  <c r="L693" i="5"/>
  <c r="N693" i="5" s="1"/>
  <c r="L695" i="5"/>
  <c r="N695" i="5" s="1"/>
  <c r="L697" i="5"/>
  <c r="N697" i="5" s="1"/>
  <c r="L699" i="5"/>
  <c r="N699" i="5" s="1"/>
  <c r="L701" i="5"/>
  <c r="N701" i="5" s="1"/>
  <c r="L703" i="5"/>
  <c r="N703" i="5" s="1"/>
  <c r="L705" i="5"/>
  <c r="N705" i="5" s="1"/>
  <c r="L707" i="5"/>
  <c r="N707" i="5" s="1"/>
  <c r="L709" i="5"/>
  <c r="N709" i="5" s="1"/>
  <c r="L711" i="5"/>
  <c r="N711" i="5" s="1"/>
  <c r="L713" i="5"/>
  <c r="N713" i="5" s="1"/>
  <c r="L715" i="5"/>
  <c r="N715" i="5" s="1"/>
  <c r="L717" i="5"/>
  <c r="N717" i="5" s="1"/>
  <c r="L719" i="5"/>
  <c r="N719" i="5" s="1"/>
  <c r="L724" i="5"/>
  <c r="L726" i="5"/>
  <c r="N726" i="5" s="1"/>
  <c r="L728" i="5"/>
  <c r="N728" i="5" s="1"/>
  <c r="L730" i="5"/>
  <c r="N730" i="5" s="1"/>
  <c r="L732" i="5"/>
  <c r="N732" i="5" s="1"/>
  <c r="L734" i="5"/>
  <c r="N734" i="5" s="1"/>
  <c r="L736" i="5"/>
  <c r="N736" i="5" s="1"/>
  <c r="L738" i="5"/>
  <c r="N738" i="5" s="1"/>
  <c r="L740" i="5"/>
  <c r="N740" i="5" s="1"/>
  <c r="L742" i="5"/>
  <c r="N742" i="5" s="1"/>
  <c r="L744" i="5"/>
  <c r="N744" i="5" s="1"/>
  <c r="L746" i="5"/>
  <c r="N746" i="5" s="1"/>
  <c r="L748" i="5"/>
  <c r="N748" i="5" s="1"/>
  <c r="L753" i="5"/>
  <c r="L755" i="5"/>
  <c r="N755" i="5" s="1"/>
  <c r="L757" i="5"/>
  <c r="N757" i="5" s="1"/>
  <c r="L759" i="5"/>
  <c r="N759" i="5" s="1"/>
  <c r="L761" i="5"/>
  <c r="N761" i="5" s="1"/>
  <c r="L763" i="5"/>
  <c r="N763" i="5" s="1"/>
  <c r="L765" i="5"/>
  <c r="N765" i="5" s="1"/>
  <c r="L767" i="5"/>
  <c r="N767" i="5" s="1"/>
  <c r="L769" i="5"/>
  <c r="N769" i="5" s="1"/>
  <c r="L771" i="5"/>
  <c r="N771" i="5" s="1"/>
  <c r="L773" i="5"/>
  <c r="N773" i="5" s="1"/>
  <c r="L775" i="5"/>
  <c r="N775" i="5" s="1"/>
  <c r="L777" i="5"/>
  <c r="N777" i="5" s="1"/>
  <c r="L779" i="5"/>
  <c r="N779" i="5" s="1"/>
  <c r="L816" i="5"/>
  <c r="N816" i="5" s="1"/>
  <c r="L818" i="5"/>
  <c r="N818" i="5" s="1"/>
  <c r="L820" i="5"/>
  <c r="N820" i="5" s="1"/>
  <c r="L822" i="5"/>
  <c r="N822" i="5" s="1"/>
  <c r="L824" i="5"/>
  <c r="N824" i="5" s="1"/>
  <c r="L826" i="5"/>
  <c r="N826" i="5" s="1"/>
  <c r="L828" i="5"/>
  <c r="N828" i="5" s="1"/>
  <c r="L830" i="5"/>
  <c r="N830" i="5" s="1"/>
  <c r="L832" i="5"/>
  <c r="N832" i="5" s="1"/>
  <c r="L834" i="5"/>
  <c r="N834" i="5" s="1"/>
  <c r="L836" i="5"/>
  <c r="N836" i="5" s="1"/>
  <c r="L838" i="5"/>
  <c r="N838" i="5" s="1"/>
  <c r="L840" i="5"/>
  <c r="N840" i="5" s="1"/>
  <c r="L842" i="5"/>
  <c r="N842" i="5" s="1"/>
  <c r="L844" i="5"/>
  <c r="N844" i="5" s="1"/>
  <c r="L846" i="5"/>
  <c r="N846" i="5" s="1"/>
  <c r="L848" i="5"/>
  <c r="N848" i="5" s="1"/>
  <c r="L855" i="5"/>
  <c r="N855" i="5" s="1"/>
  <c r="L857" i="5"/>
  <c r="N857" i="5" s="1"/>
  <c r="L859" i="5"/>
  <c r="N859" i="5" s="1"/>
  <c r="L861" i="5"/>
  <c r="N861" i="5" s="1"/>
  <c r="L863" i="5"/>
  <c r="N863" i="5" s="1"/>
  <c r="L865" i="5"/>
  <c r="N865" i="5" s="1"/>
  <c r="L867" i="5"/>
  <c r="N867" i="5" s="1"/>
  <c r="L869" i="5"/>
  <c r="N869" i="5" s="1"/>
  <c r="L871" i="5"/>
  <c r="N871" i="5" s="1"/>
  <c r="L873" i="5"/>
  <c r="N873" i="5" s="1"/>
  <c r="L875" i="5"/>
  <c r="N875" i="5" s="1"/>
  <c r="L877" i="5"/>
  <c r="N877" i="5" s="1"/>
  <c r="L879" i="5"/>
  <c r="N879" i="5" s="1"/>
  <c r="L886" i="5"/>
  <c r="N886" i="5" s="1"/>
  <c r="L888" i="5"/>
  <c r="N888" i="5" s="1"/>
  <c r="L890" i="5"/>
  <c r="N890" i="5" s="1"/>
  <c r="L892" i="5"/>
  <c r="N892" i="5" s="1"/>
  <c r="L894" i="5"/>
  <c r="N894" i="5" s="1"/>
  <c r="L896" i="5"/>
  <c r="N896" i="5" s="1"/>
  <c r="L898" i="5"/>
  <c r="N898" i="5" s="1"/>
  <c r="L900" i="5"/>
  <c r="N900" i="5" s="1"/>
  <c r="L902" i="5"/>
  <c r="N902" i="5" s="1"/>
  <c r="L904" i="5"/>
  <c r="N904" i="5" s="1"/>
  <c r="L906" i="5"/>
  <c r="N906" i="5" s="1"/>
  <c r="L913" i="5"/>
  <c r="N913" i="5" s="1"/>
  <c r="L915" i="5"/>
  <c r="N915" i="5" s="1"/>
  <c r="L917" i="5"/>
  <c r="N917" i="5" s="1"/>
  <c r="L919" i="5"/>
  <c r="N919" i="5" s="1"/>
  <c r="L921" i="5"/>
  <c r="N921" i="5" s="1"/>
  <c r="L923" i="5"/>
  <c r="N923" i="5" s="1"/>
  <c r="L925" i="5"/>
  <c r="N925" i="5" s="1"/>
  <c r="L927" i="5"/>
  <c r="N927" i="5" s="1"/>
  <c r="L929" i="5"/>
  <c r="N929" i="5" s="1"/>
  <c r="L931" i="5"/>
  <c r="N931" i="5" s="1"/>
  <c r="L933" i="5"/>
  <c r="N933" i="5" s="1"/>
  <c r="L940" i="5"/>
  <c r="N940" i="5" s="1"/>
  <c r="L942" i="5"/>
  <c r="N942" i="5" s="1"/>
  <c r="L944" i="5"/>
  <c r="N944" i="5" s="1"/>
  <c r="L946" i="5"/>
  <c r="N946" i="5" s="1"/>
  <c r="L948" i="5"/>
  <c r="N948" i="5" s="1"/>
  <c r="L950" i="5"/>
  <c r="N950" i="5" s="1"/>
  <c r="L952" i="5"/>
  <c r="N952" i="5" s="1"/>
  <c r="L959" i="5"/>
  <c r="N959" i="5" s="1"/>
  <c r="L961" i="5"/>
  <c r="N961" i="5" s="1"/>
  <c r="L963" i="5"/>
  <c r="N963" i="5" s="1"/>
  <c r="L965" i="5"/>
  <c r="N965" i="5" s="1"/>
  <c r="L967" i="5"/>
  <c r="N967" i="5" s="1"/>
  <c r="L969" i="5"/>
  <c r="N969" i="5" s="1"/>
  <c r="L971" i="5"/>
  <c r="N971" i="5" s="1"/>
  <c r="L973" i="5"/>
  <c r="N973" i="5" s="1"/>
  <c r="L975" i="5"/>
  <c r="N975" i="5" s="1"/>
  <c r="L977" i="5"/>
  <c r="N977" i="5" s="1"/>
  <c r="L979" i="5"/>
  <c r="N979" i="5" s="1"/>
  <c r="L981" i="5"/>
  <c r="N981" i="5" s="1"/>
  <c r="L983" i="5"/>
  <c r="N983" i="5" s="1"/>
  <c r="L985" i="5"/>
  <c r="N985" i="5" s="1"/>
  <c r="L987" i="5"/>
  <c r="N987" i="5" s="1"/>
  <c r="L994" i="5"/>
  <c r="N994" i="5" s="1"/>
  <c r="L996" i="5"/>
  <c r="N996" i="5" s="1"/>
  <c r="L998" i="5"/>
  <c r="N998" i="5" s="1"/>
  <c r="L1000" i="5"/>
  <c r="N1000" i="5" s="1"/>
  <c r="L1002" i="5"/>
  <c r="N1002" i="5" s="1"/>
  <c r="L1004" i="5"/>
  <c r="N1004" i="5" s="1"/>
  <c r="L1006" i="5"/>
  <c r="N1006" i="5" s="1"/>
  <c r="L1008" i="5"/>
  <c r="N1008" i="5" s="1"/>
  <c r="L1010" i="5"/>
  <c r="N1010" i="5" s="1"/>
  <c r="L1012" i="5"/>
  <c r="N1012" i="5" s="1"/>
  <c r="L1014" i="5"/>
  <c r="N1014" i="5" s="1"/>
  <c r="L1016" i="5"/>
  <c r="N1016" i="5" s="1"/>
  <c r="L1018" i="5"/>
  <c r="N1018" i="5" s="1"/>
  <c r="L1020" i="5"/>
  <c r="N1020" i="5" s="1"/>
  <c r="L1022" i="5"/>
  <c r="N1022" i="5" s="1"/>
  <c r="L1024" i="5"/>
  <c r="N1024" i="5" s="1"/>
  <c r="L786" i="5"/>
  <c r="N786" i="5" s="1"/>
  <c r="L788" i="5"/>
  <c r="N788" i="5" s="1"/>
  <c r="L790" i="5"/>
  <c r="N790" i="5" s="1"/>
  <c r="L792" i="5"/>
  <c r="N792" i="5" s="1"/>
  <c r="L794" i="5"/>
  <c r="N794" i="5" s="1"/>
  <c r="L796" i="5"/>
  <c r="N796" i="5" s="1"/>
  <c r="L798" i="5"/>
  <c r="N798" i="5" s="1"/>
  <c r="L800" i="5"/>
  <c r="N800" i="5" s="1"/>
  <c r="L802" i="5"/>
  <c r="N802" i="5" s="1"/>
  <c r="L804" i="5"/>
  <c r="N804" i="5" s="1"/>
  <c r="L418" i="5"/>
  <c r="N418" i="5" s="1"/>
  <c r="L425" i="5"/>
  <c r="L429" i="5"/>
  <c r="N429" i="5" s="1"/>
  <c r="L433" i="5"/>
  <c r="N433" i="5" s="1"/>
  <c r="L437" i="5"/>
  <c r="N437" i="5" s="1"/>
  <c r="L441" i="5"/>
  <c r="N441" i="5" s="1"/>
  <c r="L445" i="5"/>
  <c r="N445" i="5" s="1"/>
  <c r="L449" i="5"/>
  <c r="N449" i="5" s="1"/>
  <c r="L453" i="5"/>
  <c r="N453" i="5" s="1"/>
  <c r="L457" i="5"/>
  <c r="N457" i="5" s="1"/>
  <c r="L464" i="5"/>
  <c r="N464" i="5" s="1"/>
  <c r="L468" i="5"/>
  <c r="N468" i="5" s="1"/>
  <c r="L472" i="5"/>
  <c r="N472" i="5" s="1"/>
  <c r="L476" i="5"/>
  <c r="N476" i="5" s="1"/>
  <c r="L480" i="5"/>
  <c r="N480" i="5" s="1"/>
  <c r="L484" i="5"/>
  <c r="N484" i="5" s="1"/>
  <c r="L488" i="5"/>
  <c r="N488" i="5" s="1"/>
  <c r="L492" i="5"/>
  <c r="N492" i="5" s="1"/>
  <c r="L495" i="5"/>
  <c r="N495" i="5" s="1"/>
  <c r="L497" i="5"/>
  <c r="N497" i="5" s="1"/>
  <c r="L499" i="5"/>
  <c r="N499" i="5" s="1"/>
  <c r="L501" i="5"/>
  <c r="N501" i="5" s="1"/>
  <c r="L506" i="5"/>
  <c r="L508" i="5"/>
  <c r="N508" i="5" s="1"/>
  <c r="L510" i="5"/>
  <c r="N510" i="5" s="1"/>
  <c r="L512" i="5"/>
  <c r="N512" i="5" s="1"/>
  <c r="L514" i="5"/>
  <c r="N514" i="5" s="1"/>
  <c r="L516" i="5"/>
  <c r="N516" i="5" s="1"/>
  <c r="L518" i="5"/>
  <c r="N518" i="5" s="1"/>
  <c r="L520" i="5"/>
  <c r="N520" i="5" s="1"/>
  <c r="L522" i="5"/>
  <c r="N522" i="5" s="1"/>
  <c r="L524" i="5"/>
  <c r="N524" i="5" s="1"/>
  <c r="L529" i="5"/>
  <c r="L531" i="5"/>
  <c r="N531" i="5" s="1"/>
  <c r="L533" i="5"/>
  <c r="N533" i="5" s="1"/>
  <c r="L535" i="5"/>
  <c r="N535" i="5" s="1"/>
  <c r="L537" i="5"/>
  <c r="N537" i="5" s="1"/>
  <c r="L539" i="5"/>
  <c r="N539" i="5" s="1"/>
  <c r="L541" i="5"/>
  <c r="N541" i="5" s="1"/>
  <c r="L543" i="5"/>
  <c r="N543" i="5" s="1"/>
  <c r="L545" i="5"/>
  <c r="N545" i="5" s="1"/>
  <c r="L547" i="5"/>
  <c r="N547" i="5" s="1"/>
  <c r="L549" i="5"/>
  <c r="N549" i="5" s="1"/>
  <c r="L551" i="5"/>
  <c r="N551" i="5" s="1"/>
  <c r="L553" i="5"/>
  <c r="N553" i="5" s="1"/>
  <c r="L555" i="5"/>
  <c r="N555" i="5" s="1"/>
  <c r="L557" i="5"/>
  <c r="N557" i="5" s="1"/>
  <c r="L559" i="5"/>
  <c r="N559" i="5" s="1"/>
  <c r="L561" i="5"/>
  <c r="N561" i="5" s="1"/>
  <c r="L563" i="5"/>
  <c r="N563" i="5" s="1"/>
  <c r="L565" i="5"/>
  <c r="N565" i="5" s="1"/>
  <c r="L567" i="5"/>
  <c r="N567" i="5" s="1"/>
  <c r="L572" i="5"/>
  <c r="L574" i="5"/>
  <c r="N574" i="5" s="1"/>
  <c r="L576" i="5"/>
  <c r="N576" i="5" s="1"/>
  <c r="L578" i="5"/>
  <c r="N578" i="5" s="1"/>
  <c r="L580" i="5"/>
  <c r="N580" i="5" s="1"/>
  <c r="L582" i="5"/>
  <c r="N582" i="5" s="1"/>
  <c r="L584" i="5"/>
  <c r="N584" i="5" s="1"/>
  <c r="L586" i="5"/>
  <c r="N586" i="5" s="1"/>
  <c r="L588" i="5"/>
  <c r="N588" i="5" s="1"/>
  <c r="L590" i="5"/>
  <c r="N590" i="5" s="1"/>
  <c r="L592" i="5"/>
  <c r="N592" i="5" s="1"/>
  <c r="L594" i="5"/>
  <c r="N594" i="5" s="1"/>
  <c r="L596" i="5"/>
  <c r="N596" i="5" s="1"/>
  <c r="L601" i="5"/>
  <c r="L603" i="5"/>
  <c r="N603" i="5" s="1"/>
  <c r="L605" i="5"/>
  <c r="N605" i="5" s="1"/>
  <c r="L607" i="5"/>
  <c r="N607" i="5" s="1"/>
  <c r="L609" i="5"/>
  <c r="N609" i="5" s="1"/>
  <c r="L611" i="5"/>
  <c r="N611" i="5" s="1"/>
  <c r="L613" i="5"/>
  <c r="N613" i="5" s="1"/>
  <c r="L615" i="5"/>
  <c r="N615" i="5" s="1"/>
  <c r="L617" i="5"/>
  <c r="N617" i="5" s="1"/>
  <c r="L619" i="5"/>
  <c r="N619" i="5" s="1"/>
  <c r="L621" i="5"/>
  <c r="N621" i="5" s="1"/>
  <c r="L623" i="5"/>
  <c r="N623" i="5" s="1"/>
  <c r="L625" i="5"/>
  <c r="N625" i="5" s="1"/>
  <c r="L630" i="5"/>
  <c r="L632" i="5"/>
  <c r="N632" i="5" s="1"/>
  <c r="L634" i="5"/>
  <c r="N634" i="5" s="1"/>
  <c r="L636" i="5"/>
  <c r="N636" i="5" s="1"/>
  <c r="L638" i="5"/>
  <c r="N638" i="5" s="1"/>
  <c r="L640" i="5"/>
  <c r="N640" i="5" s="1"/>
  <c r="L642" i="5"/>
  <c r="N642" i="5" s="1"/>
  <c r="L644" i="5"/>
  <c r="N644" i="5" s="1"/>
  <c r="L646" i="5"/>
  <c r="N646" i="5" s="1"/>
  <c r="L648" i="5"/>
  <c r="N648" i="5" s="1"/>
  <c r="L650" i="5"/>
  <c r="N650" i="5" s="1"/>
  <c r="L652" i="5"/>
  <c r="N652" i="5" s="1"/>
  <c r="L657" i="5"/>
  <c r="L659" i="5"/>
  <c r="N659" i="5" s="1"/>
  <c r="L661" i="5"/>
  <c r="N661" i="5" s="1"/>
  <c r="L663" i="5"/>
  <c r="N663" i="5" s="1"/>
  <c r="L665" i="5"/>
  <c r="N665" i="5" s="1"/>
  <c r="L667" i="5"/>
  <c r="N667" i="5" s="1"/>
  <c r="L669" i="5"/>
  <c r="N669" i="5" s="1"/>
  <c r="L671" i="5"/>
  <c r="N671" i="5" s="1"/>
  <c r="L673" i="5"/>
  <c r="N673" i="5" s="1"/>
  <c r="L675" i="5"/>
  <c r="N675" i="5" s="1"/>
  <c r="L677" i="5"/>
  <c r="N677" i="5" s="1"/>
  <c r="L682" i="5"/>
  <c r="L684" i="5"/>
  <c r="N684" i="5" s="1"/>
  <c r="L686" i="5"/>
  <c r="N686" i="5" s="1"/>
  <c r="L688" i="5"/>
  <c r="N688" i="5" s="1"/>
  <c r="L690" i="5"/>
  <c r="N690" i="5" s="1"/>
  <c r="L692" i="5"/>
  <c r="N692" i="5" s="1"/>
  <c r="L694" i="5"/>
  <c r="N694" i="5" s="1"/>
  <c r="L696" i="5"/>
  <c r="N696" i="5" s="1"/>
  <c r="L698" i="5"/>
  <c r="N698" i="5" s="1"/>
  <c r="L700" i="5"/>
  <c r="N700" i="5" s="1"/>
  <c r="L702" i="5"/>
  <c r="N702" i="5" s="1"/>
  <c r="L704" i="5"/>
  <c r="N704" i="5" s="1"/>
  <c r="L706" i="5"/>
  <c r="N706" i="5" s="1"/>
  <c r="L708" i="5"/>
  <c r="N708" i="5" s="1"/>
  <c r="L710" i="5"/>
  <c r="N710" i="5" s="1"/>
  <c r="L712" i="5"/>
  <c r="N712" i="5" s="1"/>
  <c r="L714" i="5"/>
  <c r="N714" i="5" s="1"/>
  <c r="L716" i="5"/>
  <c r="N716" i="5" s="1"/>
  <c r="L718" i="5"/>
  <c r="N718" i="5" s="1"/>
  <c r="L725" i="5"/>
  <c r="N725" i="5" s="1"/>
  <c r="L727" i="5"/>
  <c r="N727" i="5" s="1"/>
  <c r="L729" i="5"/>
  <c r="N729" i="5" s="1"/>
  <c r="L731" i="5"/>
  <c r="N731" i="5" s="1"/>
  <c r="L733" i="5"/>
  <c r="N733" i="5" s="1"/>
  <c r="L735" i="5"/>
  <c r="N735" i="5" s="1"/>
  <c r="L737" i="5"/>
  <c r="N737" i="5" s="1"/>
  <c r="L739" i="5"/>
  <c r="N739" i="5" s="1"/>
  <c r="L741" i="5"/>
  <c r="N741" i="5" s="1"/>
  <c r="L743" i="5"/>
  <c r="N743" i="5" s="1"/>
  <c r="L745" i="5"/>
  <c r="N745" i="5" s="1"/>
  <c r="L747" i="5"/>
  <c r="N747" i="5" s="1"/>
  <c r="L754" i="5"/>
  <c r="N754" i="5" s="1"/>
  <c r="L756" i="5"/>
  <c r="N756" i="5" s="1"/>
  <c r="L758" i="5"/>
  <c r="N758" i="5" s="1"/>
  <c r="L760" i="5"/>
  <c r="N760" i="5" s="1"/>
  <c r="L762" i="5"/>
  <c r="N762" i="5" s="1"/>
  <c r="L764" i="5"/>
  <c r="N764" i="5" s="1"/>
  <c r="L766" i="5"/>
  <c r="N766" i="5" s="1"/>
  <c r="L768" i="5"/>
  <c r="N768" i="5" s="1"/>
  <c r="L770" i="5"/>
  <c r="N770" i="5" s="1"/>
  <c r="L772" i="5"/>
  <c r="N772" i="5" s="1"/>
  <c r="L774" i="5"/>
  <c r="N774" i="5" s="1"/>
  <c r="L776" i="5"/>
  <c r="N776" i="5" s="1"/>
  <c r="L778" i="5"/>
  <c r="N778" i="5" s="1"/>
  <c r="L780" i="5"/>
  <c r="N780" i="5" s="1"/>
  <c r="L815" i="5"/>
  <c r="L817" i="5"/>
  <c r="N817" i="5" s="1"/>
  <c r="L819" i="5"/>
  <c r="N819" i="5" s="1"/>
  <c r="L821" i="5"/>
  <c r="N821" i="5" s="1"/>
  <c r="L823" i="5"/>
  <c r="N823" i="5" s="1"/>
  <c r="L825" i="5"/>
  <c r="N825" i="5" s="1"/>
  <c r="L827" i="5"/>
  <c r="N827" i="5" s="1"/>
  <c r="L829" i="5"/>
  <c r="N829" i="5" s="1"/>
  <c r="L831" i="5"/>
  <c r="N831" i="5" s="1"/>
  <c r="L833" i="5"/>
  <c r="N833" i="5" s="1"/>
  <c r="L835" i="5"/>
  <c r="N835" i="5" s="1"/>
  <c r="L837" i="5"/>
  <c r="N837" i="5" s="1"/>
  <c r="L839" i="5"/>
  <c r="N839" i="5" s="1"/>
  <c r="L841" i="5"/>
  <c r="N841" i="5" s="1"/>
  <c r="L843" i="5"/>
  <c r="N843" i="5" s="1"/>
  <c r="L845" i="5"/>
  <c r="N845" i="5" s="1"/>
  <c r="L847" i="5"/>
  <c r="N847" i="5" s="1"/>
  <c r="L849" i="5"/>
  <c r="N849" i="5" s="1"/>
  <c r="L854" i="5"/>
  <c r="L856" i="5"/>
  <c r="N856" i="5" s="1"/>
  <c r="L858" i="5"/>
  <c r="N858" i="5" s="1"/>
  <c r="L860" i="5"/>
  <c r="N860" i="5" s="1"/>
  <c r="L862" i="5"/>
  <c r="N862" i="5" s="1"/>
  <c r="L864" i="5"/>
  <c r="N864" i="5" s="1"/>
  <c r="L866" i="5"/>
  <c r="N866" i="5" s="1"/>
  <c r="L868" i="5"/>
  <c r="N868" i="5" s="1"/>
  <c r="L870" i="5"/>
  <c r="N870" i="5" s="1"/>
  <c r="L872" i="5"/>
  <c r="N872" i="5" s="1"/>
  <c r="L874" i="5"/>
  <c r="N874" i="5" s="1"/>
  <c r="L876" i="5"/>
  <c r="N876" i="5" s="1"/>
  <c r="L878" i="5"/>
  <c r="N878" i="5" s="1"/>
  <c r="L880" i="5"/>
  <c r="N880" i="5" s="1"/>
  <c r="L885" i="5"/>
  <c r="L887" i="5"/>
  <c r="N887" i="5" s="1"/>
  <c r="L889" i="5"/>
  <c r="N889" i="5" s="1"/>
  <c r="L891" i="5"/>
  <c r="N891" i="5" s="1"/>
  <c r="L893" i="5"/>
  <c r="N893" i="5" s="1"/>
  <c r="L895" i="5"/>
  <c r="N895" i="5" s="1"/>
  <c r="L897" i="5"/>
  <c r="N897" i="5" s="1"/>
  <c r="L899" i="5"/>
  <c r="N899" i="5" s="1"/>
  <c r="L901" i="5"/>
  <c r="N901" i="5" s="1"/>
  <c r="L903" i="5"/>
  <c r="N903" i="5" s="1"/>
  <c r="L905" i="5"/>
  <c r="N905" i="5" s="1"/>
  <c r="L907" i="5"/>
  <c r="N907" i="5" s="1"/>
  <c r="L912" i="5"/>
  <c r="L914" i="5"/>
  <c r="N914" i="5" s="1"/>
  <c r="L916" i="5"/>
  <c r="N916" i="5" s="1"/>
  <c r="L918" i="5"/>
  <c r="N918" i="5" s="1"/>
  <c r="L920" i="5"/>
  <c r="N920" i="5" s="1"/>
  <c r="L922" i="5"/>
  <c r="N922" i="5" s="1"/>
  <c r="L924" i="5"/>
  <c r="N924" i="5" s="1"/>
  <c r="L926" i="5"/>
  <c r="N926" i="5" s="1"/>
  <c r="L928" i="5"/>
  <c r="N928" i="5" s="1"/>
  <c r="L930" i="5"/>
  <c r="N930" i="5" s="1"/>
  <c r="L932" i="5"/>
  <c r="N932" i="5" s="1"/>
  <c r="L934" i="5"/>
  <c r="N934" i="5" s="1"/>
  <c r="L939" i="5"/>
  <c r="L941" i="5"/>
  <c r="N941" i="5" s="1"/>
  <c r="L943" i="5"/>
  <c r="N943" i="5" s="1"/>
  <c r="L945" i="5"/>
  <c r="N945" i="5" s="1"/>
  <c r="L947" i="5"/>
  <c r="N947" i="5" s="1"/>
  <c r="L949" i="5"/>
  <c r="N949" i="5" s="1"/>
  <c r="L951" i="5"/>
  <c r="N951" i="5" s="1"/>
  <c r="L953" i="5"/>
  <c r="N953" i="5" s="1"/>
  <c r="L958" i="5"/>
  <c r="L960" i="5"/>
  <c r="N960" i="5" s="1"/>
  <c r="L962" i="5"/>
  <c r="N962" i="5" s="1"/>
  <c r="L964" i="5"/>
  <c r="N964" i="5" s="1"/>
  <c r="L966" i="5"/>
  <c r="N966" i="5" s="1"/>
  <c r="L968" i="5"/>
  <c r="N968" i="5" s="1"/>
  <c r="L970" i="5"/>
  <c r="N970" i="5" s="1"/>
  <c r="L972" i="5"/>
  <c r="N972" i="5" s="1"/>
  <c r="L974" i="5"/>
  <c r="N974" i="5" s="1"/>
  <c r="L976" i="5"/>
  <c r="N976" i="5" s="1"/>
  <c r="L978" i="5"/>
  <c r="N978" i="5" s="1"/>
  <c r="L980" i="5"/>
  <c r="N980" i="5" s="1"/>
  <c r="L982" i="5"/>
  <c r="N982" i="5" s="1"/>
  <c r="L984" i="5"/>
  <c r="N984" i="5" s="1"/>
  <c r="L986" i="5"/>
  <c r="N986" i="5" s="1"/>
  <c r="L988" i="5"/>
  <c r="N988" i="5" s="1"/>
  <c r="L993" i="5"/>
  <c r="L995" i="5"/>
  <c r="N995" i="5" s="1"/>
  <c r="L997" i="5"/>
  <c r="N997" i="5" s="1"/>
  <c r="L999" i="5"/>
  <c r="N999" i="5" s="1"/>
  <c r="L1001" i="5"/>
  <c r="N1001" i="5" s="1"/>
  <c r="L1003" i="5"/>
  <c r="N1003" i="5" s="1"/>
  <c r="L1005" i="5"/>
  <c r="N1005" i="5" s="1"/>
  <c r="L1007" i="5"/>
  <c r="N1007" i="5" s="1"/>
  <c r="L1009" i="5"/>
  <c r="N1009" i="5" s="1"/>
  <c r="L1011" i="5"/>
  <c r="N1011" i="5" s="1"/>
  <c r="L1013" i="5"/>
  <c r="N1013" i="5" s="1"/>
  <c r="L1015" i="5"/>
  <c r="N1015" i="5" s="1"/>
  <c r="L1017" i="5"/>
  <c r="N1017" i="5" s="1"/>
  <c r="L1019" i="5"/>
  <c r="N1019" i="5" s="1"/>
  <c r="L1021" i="5"/>
  <c r="N1021" i="5" s="1"/>
  <c r="L1023" i="5"/>
  <c r="N1023" i="5" s="1"/>
  <c r="L1025" i="5"/>
  <c r="N1025" i="5" s="1"/>
  <c r="L785" i="5"/>
  <c r="L787" i="5"/>
  <c r="N787" i="5" s="1"/>
  <c r="L789" i="5"/>
  <c r="N789" i="5" s="1"/>
  <c r="L791" i="5"/>
  <c r="N791" i="5" s="1"/>
  <c r="L793" i="5"/>
  <c r="N793" i="5" s="1"/>
  <c r="L795" i="5"/>
  <c r="N795" i="5" s="1"/>
  <c r="L797" i="5"/>
  <c r="N797" i="5" s="1"/>
  <c r="L799" i="5"/>
  <c r="N799" i="5" s="1"/>
  <c r="L801" i="5"/>
  <c r="N801" i="5" s="1"/>
  <c r="L805" i="5"/>
  <c r="N805" i="5" s="1"/>
  <c r="L807" i="5"/>
  <c r="N807" i="5" s="1"/>
  <c r="L809" i="5"/>
  <c r="N809" i="5" s="1"/>
  <c r="L803" i="5"/>
  <c r="N803" i="5" s="1"/>
  <c r="L806" i="5"/>
  <c r="N806" i="5" s="1"/>
  <c r="L808" i="5"/>
  <c r="N808" i="5" s="1"/>
  <c r="L810" i="5"/>
  <c r="N810" i="5" s="1"/>
  <c r="M81" i="5" l="1"/>
  <c r="N81" i="5" s="1"/>
  <c r="M92" i="5"/>
  <c r="M90" i="5" s="1"/>
  <c r="N90" i="5" s="1"/>
  <c r="M600" i="5"/>
  <c r="M598" i="5" s="1"/>
  <c r="N598" i="5" s="1"/>
  <c r="M571" i="5"/>
  <c r="M569" i="5" s="1"/>
  <c r="N569" i="5" s="1"/>
  <c r="M884" i="5"/>
  <c r="N884" i="5" s="1"/>
  <c r="M341" i="5"/>
  <c r="M339" i="5" s="1"/>
  <c r="N339" i="5" s="1"/>
  <c r="M853" i="5"/>
  <c r="M851" i="5" s="1"/>
  <c r="N851" i="5" s="1"/>
  <c r="M315" i="5"/>
  <c r="N315" i="5" s="1"/>
  <c r="M992" i="5"/>
  <c r="N992" i="5" s="1"/>
  <c r="M723" i="5"/>
  <c r="N723" i="5" s="1"/>
  <c r="M461" i="5"/>
  <c r="N461" i="5" s="1"/>
  <c r="M228" i="5"/>
  <c r="N228" i="5" s="1"/>
  <c r="M957" i="5"/>
  <c r="M955" i="5" s="1"/>
  <c r="N955" i="5" s="1"/>
  <c r="M681" i="5"/>
  <c r="M679" i="5" s="1"/>
  <c r="N679" i="5" s="1"/>
  <c r="M424" i="5"/>
  <c r="N424" i="5" s="1"/>
  <c r="M196" i="5"/>
  <c r="N196" i="5" s="1"/>
  <c r="M938" i="5"/>
  <c r="M936" i="5" s="1"/>
  <c r="N936" i="5" s="1"/>
  <c r="M814" i="5"/>
  <c r="M812" i="5" s="1"/>
  <c r="N812" i="5" s="1"/>
  <c r="M656" i="5"/>
  <c r="N656" i="5" s="1"/>
  <c r="M528" i="5"/>
  <c r="N528" i="5" s="1"/>
  <c r="M388" i="5"/>
  <c r="M386" i="5" s="1"/>
  <c r="N386" i="5" s="1"/>
  <c r="M286" i="5"/>
  <c r="M284" i="5" s="1"/>
  <c r="N284" i="5" s="1"/>
  <c r="M165" i="5"/>
  <c r="N165" i="5" s="1"/>
  <c r="M784" i="5"/>
  <c r="M782" i="5" s="1"/>
  <c r="N782" i="5" s="1"/>
  <c r="M911" i="5"/>
  <c r="M909" i="5" s="1"/>
  <c r="N909" i="5" s="1"/>
  <c r="M752" i="5"/>
  <c r="N752" i="5" s="1"/>
  <c r="M629" i="5"/>
  <c r="M627" i="5" s="1"/>
  <c r="N627" i="5" s="1"/>
  <c r="M505" i="5"/>
  <c r="M503" i="5" s="1"/>
  <c r="N503" i="5" s="1"/>
  <c r="M373" i="5"/>
  <c r="M371" i="5" s="1"/>
  <c r="N371" i="5" s="1"/>
  <c r="M259" i="5"/>
  <c r="M257" i="5" s="1"/>
  <c r="N257" i="5" s="1"/>
  <c r="M124" i="5"/>
  <c r="M122" i="5" s="1"/>
  <c r="N122" i="5" s="1"/>
  <c r="L783" i="5"/>
  <c r="N783" i="5" s="1"/>
  <c r="N785" i="5"/>
  <c r="L991" i="5"/>
  <c r="N991" i="5" s="1"/>
  <c r="N993" i="5"/>
  <c r="L956" i="5"/>
  <c r="N956" i="5" s="1"/>
  <c r="N958" i="5"/>
  <c r="L937" i="5"/>
  <c r="N937" i="5" s="1"/>
  <c r="N939" i="5"/>
  <c r="L910" i="5"/>
  <c r="N910" i="5" s="1"/>
  <c r="N912" i="5"/>
  <c r="L883" i="5"/>
  <c r="N883" i="5" s="1"/>
  <c r="N885" i="5"/>
  <c r="L852" i="5"/>
  <c r="N852" i="5" s="1"/>
  <c r="N854" i="5"/>
  <c r="L813" i="5"/>
  <c r="N813" i="5" s="1"/>
  <c r="N815" i="5"/>
  <c r="L655" i="5"/>
  <c r="N655" i="5" s="1"/>
  <c r="N657" i="5"/>
  <c r="L628" i="5"/>
  <c r="N628" i="5" s="1"/>
  <c r="N630" i="5"/>
  <c r="L570" i="5"/>
  <c r="N570" i="5" s="1"/>
  <c r="N572" i="5"/>
  <c r="L527" i="5"/>
  <c r="N527" i="5" s="1"/>
  <c r="N529" i="5"/>
  <c r="L504" i="5"/>
  <c r="N504" i="5" s="1"/>
  <c r="N506" i="5"/>
  <c r="L751" i="5"/>
  <c r="N751" i="5" s="1"/>
  <c r="N753" i="5"/>
  <c r="L314" i="5"/>
  <c r="N314" i="5" s="1"/>
  <c r="N316" i="5"/>
  <c r="L91" i="5"/>
  <c r="N91" i="5" s="1"/>
  <c r="N93" i="5"/>
  <c r="L80" i="5"/>
  <c r="N80" i="5" s="1"/>
  <c r="N82" i="5"/>
  <c r="L44" i="5"/>
  <c r="N44" i="5" s="1"/>
  <c r="N46" i="5"/>
  <c r="L340" i="5"/>
  <c r="N340" i="5" s="1"/>
  <c r="N342" i="5"/>
  <c r="L123" i="5"/>
  <c r="N123" i="5" s="1"/>
  <c r="N125" i="5"/>
  <c r="L50" i="5"/>
  <c r="N50" i="5" s="1"/>
  <c r="N52" i="5"/>
  <c r="L22" i="5"/>
  <c r="M49" i="5"/>
  <c r="N51" i="5"/>
  <c r="L680" i="5"/>
  <c r="N680" i="5" s="1"/>
  <c r="N682" i="5"/>
  <c r="L599" i="5"/>
  <c r="N599" i="5" s="1"/>
  <c r="N601" i="5"/>
  <c r="L423" i="5"/>
  <c r="N423" i="5" s="1"/>
  <c r="N425" i="5"/>
  <c r="L722" i="5"/>
  <c r="N722" i="5" s="1"/>
  <c r="N724" i="5"/>
  <c r="L460" i="5"/>
  <c r="N460" i="5" s="1"/>
  <c r="N462" i="5"/>
  <c r="L387" i="5"/>
  <c r="N387" i="5" s="1"/>
  <c r="N389" i="5"/>
  <c r="L372" i="5"/>
  <c r="N372" i="5" s="1"/>
  <c r="N374" i="5"/>
  <c r="L285" i="5"/>
  <c r="N285" i="5" s="1"/>
  <c r="N287" i="5"/>
  <c r="L258" i="5"/>
  <c r="N258" i="5" s="1"/>
  <c r="N260" i="5"/>
  <c r="L227" i="5"/>
  <c r="N227" i="5" s="1"/>
  <c r="N229" i="5"/>
  <c r="L195" i="5"/>
  <c r="N195" i="5" s="1"/>
  <c r="N197" i="5"/>
  <c r="L164" i="5"/>
  <c r="N164" i="5" s="1"/>
  <c r="N166" i="5"/>
  <c r="N22" i="5" l="1"/>
  <c r="L19" i="5"/>
  <c r="N19" i="5" s="1"/>
  <c r="M721" i="5"/>
  <c r="N721" i="5" s="1"/>
  <c r="M654" i="5"/>
  <c r="N654" i="5" s="1"/>
  <c r="M459" i="5"/>
  <c r="N459" i="5" s="1"/>
  <c r="N259" i="5"/>
  <c r="M750" i="5"/>
  <c r="N750" i="5" s="1"/>
  <c r="N92" i="5"/>
  <c r="N286" i="5"/>
  <c r="M163" i="5"/>
  <c r="N163" i="5" s="1"/>
  <c r="M422" i="5"/>
  <c r="N422" i="5" s="1"/>
  <c r="M79" i="5"/>
  <c r="N79" i="5" s="1"/>
  <c r="N373" i="5"/>
  <c r="N388" i="5"/>
  <c r="N957" i="5"/>
  <c r="M882" i="5"/>
  <c r="N882" i="5" s="1"/>
  <c r="N571" i="5"/>
  <c r="N853" i="5"/>
  <c r="N600" i="5"/>
  <c r="N124" i="5"/>
  <c r="N629" i="5"/>
  <c r="N938" i="5"/>
  <c r="N911" i="5"/>
  <c r="M990" i="5"/>
  <c r="N990" i="5" s="1"/>
  <c r="N681" i="5"/>
  <c r="N814" i="5"/>
  <c r="N341" i="5"/>
  <c r="M226" i="5"/>
  <c r="N226" i="5" s="1"/>
  <c r="M194" i="5"/>
  <c r="N194" i="5" s="1"/>
  <c r="M313" i="5"/>
  <c r="N313" i="5" s="1"/>
  <c r="M526" i="5"/>
  <c r="N526" i="5" s="1"/>
  <c r="N505" i="5"/>
  <c r="N784" i="5"/>
  <c r="N49" i="5"/>
  <c r="M18" i="5" l="1"/>
  <c r="N18" i="5" s="1"/>
  <c r="N17" i="5" s="1"/>
  <c r="L17" i="5"/>
  <c r="M17" i="5" l="1"/>
</calcChain>
</file>

<file path=xl/comments1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2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3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sharedStrings.xml><?xml version="1.0" encoding="utf-8"?>
<sst xmlns="http://schemas.openxmlformats.org/spreadsheetml/2006/main" count="3236" uniqueCount="929">
  <si>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</si>
  <si>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</si>
  <si>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</si>
  <si>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</si>
  <si>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</si>
  <si>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</si>
  <si>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</si>
  <si>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</si>
  <si>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</si>
  <si>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</si>
  <si>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</si>
  <si>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</si>
  <si>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</si>
  <si>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</si>
  <si>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</si>
  <si>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</si>
  <si>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</si>
  <si>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</si>
  <si>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</si>
  <si>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</si>
  <si>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</si>
  <si>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</si>
  <si>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</si>
  <si>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</si>
  <si>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</si>
  <si>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</si>
  <si>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</si>
  <si>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</si>
  <si>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</si>
  <si>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</si>
  <si>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</si>
  <si>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</si>
  <si>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</si>
  <si>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</si>
  <si>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</si>
  <si>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</si>
  <si>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</si>
  <si>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</si>
  <si>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</si>
  <si>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</si>
  <si>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</si>
  <si>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</si>
  <si>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</si>
  <si>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</si>
  <si>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</si>
  <si>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</si>
  <si>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</si>
  <si>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</si>
  <si>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</si>
  <si>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</si>
  <si>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</si>
  <si>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</si>
  <si>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</si>
  <si>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</si>
  <si>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</si>
  <si>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</si>
  <si>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</si>
  <si>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</si>
  <si>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</si>
  <si>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</si>
  <si>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</si>
  <si>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</si>
  <si>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</si>
  <si>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</si>
  <si>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</si>
  <si>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</si>
  <si>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</si>
  <si>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</si>
  <si>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</si>
  <si>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</si>
  <si>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</si>
  <si>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</si>
  <si>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</si>
  <si>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</si>
  <si>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</si>
  <si>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</si>
  <si>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</si>
  <si>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</si>
  <si>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</si>
  <si>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</si>
  <si>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</si>
  <si>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</si>
  <si>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</si>
  <si>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</si>
  <si>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</si>
  <si>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</si>
  <si>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</si>
  <si>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</si>
  <si>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</si>
  <si>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</si>
  <si>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</si>
  <si>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</si>
  <si>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</si>
  <si>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</si>
  <si>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</si>
  <si>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</si>
  <si>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</si>
  <si>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</si>
  <si>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</si>
  <si>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</si>
  <si>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</si>
  <si>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</si>
  <si>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</si>
  <si>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</si>
  <si>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</si>
  <si>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</si>
  <si>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</si>
  <si>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</si>
  <si>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</si>
  <si>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</si>
  <si>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</si>
  <si>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</si>
  <si>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</si>
  <si>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</si>
  <si>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</si>
  <si>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</si>
  <si>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</si>
  <si>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</si>
  <si>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</si>
  <si>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</si>
  <si>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</si>
  <si>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</si>
  <si>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</si>
  <si>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</si>
  <si>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</si>
  <si>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</si>
  <si>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</si>
  <si>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</si>
  <si>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</si>
  <si>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</si>
  <si>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</si>
  <si>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</si>
  <si>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</si>
  <si>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</si>
  <si>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</si>
  <si>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</si>
  <si>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</si>
  <si>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</si>
  <si>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</si>
  <si>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</si>
  <si>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</si>
  <si>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</si>
  <si>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</si>
  <si>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</si>
  <si>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</si>
  <si>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</si>
  <si>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</si>
  <si>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</si>
  <si>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</si>
  <si>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</si>
  <si>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</si>
  <si>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</si>
  <si>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</si>
  <si>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</si>
  <si>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</si>
  <si>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</si>
  <si>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</si>
  <si>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</si>
  <si>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</si>
  <si>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</si>
  <si>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</si>
  <si>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</si>
  <si>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</si>
  <si>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</si>
  <si>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</si>
  <si>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</si>
  <si>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</si>
  <si>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</si>
  <si>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</si>
  <si>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</si>
  <si>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</si>
  <si>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</si>
  <si>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</si>
  <si>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</si>
  <si>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</si>
  <si>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</si>
  <si>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</si>
  <si>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</si>
  <si>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</si>
  <si>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</si>
  <si>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</si>
  <si>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</si>
  <si>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</si>
  <si>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</si>
  <si>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</si>
  <si>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</si>
  <si>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</si>
  <si>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</si>
  <si>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</si>
  <si>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</si>
  <si>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</si>
  <si>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</si>
  <si>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</si>
  <si>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</si>
  <si>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</si>
  <si>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</si>
  <si>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</si>
  <si>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</si>
  <si>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</si>
  <si>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</si>
  <si>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</si>
  <si>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</si>
  <si>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</si>
  <si>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</si>
  <si>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</si>
  <si>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</si>
  <si>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</si>
  <si>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</si>
  <si>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</si>
  <si>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</si>
  <si>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</si>
  <si>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</si>
  <si>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</si>
  <si>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</si>
  <si>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</si>
  <si>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</si>
  <si>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</si>
  <si>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</si>
  <si>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</si>
  <si>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</si>
  <si>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</si>
  <si>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</si>
  <si>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</si>
  <si>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</si>
  <si>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</si>
  <si>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</si>
  <si>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</si>
  <si>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</si>
  <si>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</si>
  <si>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</si>
  <si>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</si>
  <si>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</si>
  <si>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</si>
  <si>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</si>
  <si>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</si>
  <si>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</si>
  <si>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</si>
  <si>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</si>
  <si>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</si>
  <si>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</si>
  <si>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</si>
  <si>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</si>
  <si>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</si>
  <si>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</si>
  <si>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</si>
  <si>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</si>
  <si>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</si>
  <si>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</si>
  <si>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</si>
  <si>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</si>
  <si>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</si>
  <si>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</si>
  <si>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</si>
  <si>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</si>
  <si>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</si>
  <si>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</si>
  <si>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</si>
  <si>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</si>
  <si>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</si>
  <si>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</si>
  <si>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</si>
  <si>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</si>
  <si>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</si>
  <si>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</si>
  <si>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</si>
  <si>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</si>
  <si>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</si>
  <si>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</si>
  <si>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</si>
  <si>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</si>
  <si>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</si>
  <si>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</si>
  <si>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</si>
  <si>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</si>
  <si>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</si>
  <si>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</si>
  <si>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</si>
  <si>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</si>
  <si>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</si>
  <si>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</si>
  <si>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</si>
  <si>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</si>
  <si>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</si>
  <si>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</si>
  <si>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</si>
  <si>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</si>
  <si>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</si>
  <si>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</si>
  <si>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</si>
  <si>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</si>
  <si>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</si>
  <si>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</si>
  <si>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</si>
  <si>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</si>
  <si>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</si>
  <si>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</si>
  <si>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</si>
  <si>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</si>
  <si>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</si>
  <si>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</si>
  <si>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</si>
  <si>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</si>
  <si>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</si>
  <si>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</si>
  <si>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</si>
  <si>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</si>
  <si>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</si>
  <si>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</si>
  <si>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</si>
  <si>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</si>
  <si>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</si>
  <si>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</si>
  <si>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</si>
  <si>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</si>
  <si>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</si>
  <si>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</si>
  <si>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</si>
  <si>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</si>
  <si>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</si>
  <si>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</si>
  <si>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</si>
  <si>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</si>
  <si>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</si>
  <si>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</si>
  <si>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</si>
  <si>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</si>
  <si>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</si>
  <si>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</si>
  <si>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</si>
  <si>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</si>
  <si>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</si>
  <si>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</si>
  <si>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</si>
  <si>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</si>
  <si>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</si>
  <si>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</si>
  <si>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</si>
  <si>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</si>
  <si>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</si>
  <si>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</si>
  <si>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</si>
  <si>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</si>
  <si>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</si>
  <si>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</si>
  <si>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</si>
  <si>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</si>
  <si>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</si>
  <si>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</si>
  <si>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</si>
  <si>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</si>
  <si>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</si>
  <si>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</si>
  <si>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</si>
  <si>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</si>
  <si>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</si>
  <si>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</si>
  <si>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</si>
  <si>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</si>
  <si>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</si>
  <si>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</si>
  <si>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</si>
  <si>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</si>
  <si>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</si>
  <si>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</si>
  <si>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</si>
  <si>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</si>
  <si>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</si>
  <si>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</si>
  <si>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</si>
  <si>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</si>
  <si>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</si>
  <si>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</si>
  <si>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</si>
  <si>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</si>
  <si>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</si>
  <si>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</si>
  <si>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</si>
  <si>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</si>
  <si>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</si>
  <si>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</si>
  <si>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</si>
  <si>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</si>
  <si>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</si>
  <si>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</si>
  <si>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</si>
  <si>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</si>
  <si>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</si>
  <si>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</si>
  <si>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</si>
  <si>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</si>
  <si>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</si>
  <si>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</si>
  <si>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</si>
  <si>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</si>
  <si>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</si>
  <si>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</si>
  <si>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</si>
  <si>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</si>
  <si>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</si>
  <si>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</si>
  <si>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</si>
  <si>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</si>
  <si>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</si>
  <si>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</si>
  <si>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</si>
  <si>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</si>
  <si>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</si>
  <si>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</si>
  <si>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</si>
  <si>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</si>
  <si>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</si>
  <si>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</si>
  <si>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</si>
  <si>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</si>
  <si>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</si>
  <si>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</si>
  <si>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</si>
  <si>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</si>
  <si>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</si>
  <si>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</si>
  <si>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</si>
  <si>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</si>
  <si>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</si>
  <si>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</si>
  <si>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</si>
  <si>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</si>
  <si>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</si>
  <si>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</si>
  <si>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</si>
  <si>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</si>
  <si>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</si>
  <si>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</si>
  <si>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</si>
  <si>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</si>
  <si>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</si>
  <si>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</si>
  <si>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</si>
  <si>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</si>
  <si>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</si>
  <si>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</si>
  <si>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</si>
  <si>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</si>
  <si>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</si>
  <si>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</si>
  <si>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</si>
  <si>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</si>
  <si>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</si>
  <si>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</si>
  <si>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</si>
  <si>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</si>
  <si>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</si>
  <si>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</si>
  <si>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</si>
  <si>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</si>
  <si>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</si>
  <si>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</si>
  <si>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</si>
  <si>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</si>
  <si>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</si>
  <si>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</si>
  <si>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</si>
  <si>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</si>
  <si>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</si>
  <si>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</si>
  <si>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</si>
  <si>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</si>
  <si>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</si>
  <si>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</si>
  <si>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</si>
  <si>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</si>
  <si>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</si>
  <si>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</si>
  <si>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</si>
  <si>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</si>
  <si>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</si>
  <si>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</si>
  <si>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</si>
  <si>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</si>
  <si>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</si>
  <si>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</si>
  <si>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</si>
  <si>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</si>
  <si>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</si>
  <si>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</si>
  <si>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</si>
  <si>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</si>
  <si>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</si>
  <si>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</si>
  <si>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</si>
  <si>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</si>
  <si>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</si>
  <si>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</si>
  <si>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</si>
  <si>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</si>
  <si>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</si>
  <si>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</si>
  <si>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</si>
  <si>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</si>
  <si>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</si>
  <si>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</si>
  <si>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</si>
  <si>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</si>
  <si>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</si>
  <si>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</si>
  <si>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</si>
  <si>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</si>
  <si>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</si>
  <si>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</si>
  <si>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</si>
  <si>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</si>
  <si>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</si>
  <si>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</si>
  <si>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</si>
  <si>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</si>
  <si>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</si>
  <si>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</si>
  <si>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</si>
  <si>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</si>
  <si>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Rișcani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</si>
  <si>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</si>
  <si>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</si>
  <si>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</si>
  <si>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</si>
  <si>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</si>
  <si>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</si>
  <si>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</si>
  <si>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</si>
  <si>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</si>
  <si>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</si>
  <si>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</si>
  <si>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</si>
  <si>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</si>
  <si>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</si>
  <si>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</si>
  <si>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</si>
  <si>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</si>
  <si>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</si>
  <si>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</si>
  <si>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</si>
  <si>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</si>
  <si>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</si>
  <si>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</si>
  <si>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</si>
  <si>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</si>
  <si>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</si>
  <si>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</si>
  <si>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</si>
  <si>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</si>
  <si>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</si>
  <si>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</si>
  <si>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</si>
  <si>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</si>
  <si>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</si>
  <si>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</si>
  <si>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</si>
  <si>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</si>
  <si>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</si>
  <si>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</si>
  <si>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</si>
  <si>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</si>
  <si>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</si>
  <si>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</si>
  <si>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</si>
  <si>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</si>
  <si>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</si>
  <si>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</si>
  <si>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</si>
  <si>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</si>
  <si>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</si>
  <si>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</si>
  <si>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</si>
  <si>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</si>
  <si>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</si>
  <si>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</si>
  <si>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</si>
  <si>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</si>
  <si>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</si>
  <si>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</si>
  <si>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</si>
  <si>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</si>
  <si>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</si>
  <si>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</si>
  <si>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</si>
  <si>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</si>
  <si>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</si>
  <si>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</si>
  <si>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</si>
  <si>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</si>
  <si>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</si>
  <si>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</si>
  <si>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</si>
  <si>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</si>
  <si>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</si>
  <si>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</si>
  <si>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</si>
  <si>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</si>
  <si>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</si>
  <si>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</si>
  <si>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</si>
  <si>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</si>
  <si>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</si>
  <si>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</si>
  <si>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</si>
  <si>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</si>
  <si>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</si>
  <si>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</si>
  <si>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</si>
  <si>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</si>
  <si>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</si>
  <si>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</si>
  <si>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</si>
  <si>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</si>
  <si>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</si>
  <si>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</si>
  <si>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</si>
  <si>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</si>
  <si>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</si>
  <si>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</si>
  <si>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</si>
  <si>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</si>
  <si>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</si>
  <si>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</si>
  <si>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</si>
  <si>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</si>
  <si>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</si>
  <si>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</si>
  <si>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</si>
  <si>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</si>
  <si>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</si>
  <si>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</si>
  <si>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</si>
  <si>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</si>
  <si>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</si>
  <si>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</si>
  <si>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</si>
  <si>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</si>
  <si>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</si>
  <si>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</si>
  <si>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</si>
  <si>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</si>
  <si>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</si>
  <si>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</si>
  <si>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</si>
  <si>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</si>
  <si>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</si>
  <si>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</si>
  <si>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</si>
  <si>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</si>
  <si>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</si>
  <si>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</si>
  <si>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</si>
  <si>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</si>
  <si>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</si>
  <si>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</si>
  <si>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</si>
  <si>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</si>
  <si>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</si>
  <si>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</si>
  <si>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</si>
  <si>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</si>
  <si>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</si>
  <si>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</si>
  <si>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</si>
  <si>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</si>
  <si>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</si>
  <si>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</si>
  <si>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</si>
  <si>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</si>
  <si>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</si>
  <si>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</si>
  <si>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</si>
  <si>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</si>
  <si>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</si>
  <si>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</si>
  <si>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</si>
  <si>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</si>
  <si>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</si>
  <si>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</si>
  <si>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</si>
  <si>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</si>
  <si>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</si>
  <si>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</si>
  <si>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</si>
  <si>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</si>
  <si>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</si>
  <si>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</si>
  <si>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</si>
  <si>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</si>
  <si>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</si>
  <si>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</si>
  <si>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</si>
  <si>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</si>
  <si>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</si>
  <si>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</si>
  <si>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</si>
  <si>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</si>
  <si>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</si>
  <si>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</si>
  <si>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</si>
  <si>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</si>
  <si>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</si>
  <si>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Tip de APL - 1=mun. Chișinău și Bălți; 2=Consiliile Raionale; 3=Orașele reședință de raion; 4=restul primăriilor</t>
  </si>
  <si>
    <t>Total general</t>
  </si>
  <si>
    <t>Total general nivelul II</t>
  </si>
  <si>
    <t>Total general nivelul I</t>
  </si>
  <si>
    <t>Suprafața (km2)</t>
  </si>
  <si>
    <t>TE pentru UAT de nivelul II</t>
  </si>
  <si>
    <t>TE pentru UAT de nivelul I</t>
  </si>
  <si>
    <t>Pd</t>
  </si>
  <si>
    <t>FEB 1 =FSF*(100%-Pd)</t>
  </si>
  <si>
    <t>FEB 2 =FSF*Pd</t>
  </si>
  <si>
    <t>PS1CFL</t>
  </si>
  <si>
    <t xml:space="preserve">PS1p  
</t>
  </si>
  <si>
    <t xml:space="preserve">PS1s </t>
  </si>
  <si>
    <t>Pn</t>
  </si>
  <si>
    <t>Pe</t>
  </si>
  <si>
    <t>Sn</t>
  </si>
  <si>
    <t>UTA</t>
  </si>
  <si>
    <t>Normativ de defalcare pe tipuri de administrații</t>
  </si>
  <si>
    <t>Suma defalcărilor conform normativelor</t>
  </si>
  <si>
    <t>Suma IVPF nealocată</t>
  </si>
  <si>
    <t>Capacitatea fiscală</t>
  </si>
  <si>
    <t>Pe*CFLn-CFLi</t>
  </si>
  <si>
    <t>Total TE</t>
  </si>
  <si>
    <t>8= 6*7</t>
  </si>
  <si>
    <t>9=6-8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</si>
  <si>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</si>
  <si>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</si>
  <si>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</si>
  <si>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</si>
  <si>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</si>
  <si>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</si>
  <si>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</si>
  <si>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</si>
  <si>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</si>
  <si>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</si>
  <si>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</si>
  <si>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</si>
  <si>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</si>
  <si>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</si>
  <si>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</si>
  <si>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</si>
  <si>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</si>
  <si>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</si>
  <si>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</si>
  <si>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</si>
  <si>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</si>
  <si>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</si>
  <si>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</si>
  <si>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</si>
  <si>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</si>
  <si>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</si>
  <si>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</si>
  <si>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</si>
  <si>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</si>
  <si>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</si>
  <si>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</si>
  <si>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</si>
  <si>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</si>
  <si>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</si>
  <si>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</si>
  <si>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</si>
  <si>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</si>
  <si>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</si>
  <si>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</si>
  <si>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</si>
  <si>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</si>
  <si>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</si>
  <si>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</si>
  <si>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</si>
  <si>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</si>
  <si>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</si>
  <si>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</si>
  <si>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</si>
  <si>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</si>
  <si>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</si>
  <si>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</si>
  <si>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</si>
  <si>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</si>
  <si>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</si>
  <si>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</si>
  <si>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</si>
  <si>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</si>
  <si>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</si>
  <si>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</si>
  <si>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</si>
  <si>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</si>
  <si>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</si>
  <si>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</si>
  <si>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</si>
  <si>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</si>
  <si>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</si>
  <si>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</si>
  <si>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</si>
  <si>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</si>
  <si>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</si>
  <si>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</si>
  <si>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</si>
  <si>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</si>
  <si>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</si>
  <si>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</si>
  <si>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</si>
  <si>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</si>
  <si>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</si>
  <si>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</si>
  <si>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</si>
  <si>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</si>
  <si>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</si>
  <si>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</si>
  <si>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</si>
  <si>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</si>
  <si>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</si>
  <si>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</si>
  <si>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</si>
  <si>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</si>
  <si>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</si>
  <si>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</si>
  <si>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</si>
  <si>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</si>
  <si>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</si>
  <si>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</si>
  <si>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</si>
  <si>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</si>
  <si>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Rîşcani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</si>
  <si>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</si>
  <si>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</si>
  <si>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</si>
  <si>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</si>
  <si>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</si>
  <si>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</si>
  <si>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</si>
  <si>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</si>
  <si>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</si>
  <si>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</si>
  <si>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</si>
  <si>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</si>
  <si>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</si>
  <si>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</si>
  <si>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</si>
  <si>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</si>
  <si>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</si>
  <si>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</si>
  <si>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</si>
  <si>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</si>
  <si>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</si>
  <si>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</si>
  <si>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</si>
  <si>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</si>
  <si>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</si>
  <si>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</si>
  <si>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</si>
  <si>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</si>
  <si>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</si>
  <si>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</si>
  <si>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lei</t>
  </si>
  <si>
    <t>Pererita</t>
  </si>
  <si>
    <t>Rîșcani</t>
  </si>
  <si>
    <t>or.Cantemir</t>
  </si>
  <si>
    <t>Orașul Glodeni</t>
  </si>
  <si>
    <t>Orașul Leova</t>
  </si>
  <si>
    <t>Orașul Nisporeni</t>
  </si>
  <si>
    <t>Orașul Rezina</t>
  </si>
  <si>
    <t>Orașul Telenești</t>
  </si>
  <si>
    <t>Orașul Taraclia</t>
  </si>
  <si>
    <t>Orașul Șoldănești</t>
  </si>
  <si>
    <t>Orașul Sîngerei</t>
  </si>
  <si>
    <t>Orașul Rîşcani</t>
  </si>
  <si>
    <t>Orașul Ialoveni</t>
  </si>
  <si>
    <t>Orașul Florești</t>
  </si>
  <si>
    <t>Orașul Basarabeasca</t>
  </si>
  <si>
    <t>Orașul Briceni</t>
  </si>
  <si>
    <t>Orașul Cantemir</t>
  </si>
  <si>
    <t>Orașul Călărași</t>
  </si>
  <si>
    <t>Orașul Căușeni</t>
  </si>
  <si>
    <t>Orașul Cimișlia</t>
  </si>
  <si>
    <t>Orașul Criuleni</t>
  </si>
  <si>
    <t>Orașul Fălești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</si>
  <si>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</si>
  <si>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</si>
  <si>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</si>
  <si>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</si>
  <si>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</si>
  <si>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</si>
  <si>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</si>
  <si>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</si>
  <si>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</si>
  <si>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</si>
  <si>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</si>
  <si>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</si>
  <si>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</si>
  <si>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</si>
  <si>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</si>
  <si>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</si>
  <si>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</si>
  <si>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</si>
  <si>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</si>
  <si>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</si>
  <si>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</si>
  <si>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</si>
  <si>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</si>
  <si>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mun. Strășeni</t>
  </si>
  <si>
    <t>orașul Ștefan Vodă</t>
  </si>
  <si>
    <t xml:space="preserve">(cu excepția UTA Gagauzia) </t>
  </si>
  <si>
    <t>or.Dondușeni</t>
  </si>
  <si>
    <t>Or.Drochia</t>
  </si>
  <si>
    <t>Cote IVPF</t>
  </si>
  <si>
    <t>nivel I - 100%</t>
  </si>
  <si>
    <t>nivel II - 25%</t>
  </si>
  <si>
    <t>Chisinau - 50%</t>
  </si>
  <si>
    <t>Balti - 50%</t>
  </si>
  <si>
    <t>Cota in FSF, %</t>
  </si>
  <si>
    <t>orase resedinta - 50%</t>
  </si>
  <si>
    <t>municipii resedinta - 50%</t>
  </si>
  <si>
    <t>Suhuluceni</t>
  </si>
  <si>
    <t>Contigentul IVPF (prognoza 2024)</t>
  </si>
  <si>
    <t>Contigentul IVPF (aprobat 2023)</t>
  </si>
  <si>
    <t>10=6/5</t>
  </si>
  <si>
    <t>Fondul de susținere financiară pentru anul 2024= IVPF nealocat în baza execuției a. 2023</t>
  </si>
  <si>
    <t>IVPJ (executat 2023)</t>
  </si>
  <si>
    <r>
      <t xml:space="preserve">Calculul  TDG de la bugetul de stat la bugetele locale pentru anul 2025         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</si>
  <si>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Calculul TDG de la bugetul de stat la bugetele UAT pentru anul 2026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</si>
  <si>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Calculul TDG de la bugetul de stat la bugetele UAT pentru anul 2027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</si>
  <si>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IVPJ (prognoza 2025)</t>
  </si>
  <si>
    <t>Fondul de susținere financiară pentru anul 2026 (în baza prognoza 2025)</t>
  </si>
  <si>
    <t>IVPJ (scontat 2024)</t>
  </si>
  <si>
    <t>Fondul de susținere financiară pentru anul 2025 (în baza scontat 2024)</t>
  </si>
  <si>
    <t>Contigentul IVPF (executat 2023)</t>
  </si>
  <si>
    <r>
      <t xml:space="preserve">Populația   </t>
    </r>
    <r>
      <rPr>
        <b/>
        <sz val="12"/>
        <rFont val="Times New Roman"/>
        <family val="1"/>
        <charset val="204"/>
      </rPr>
      <t>cu reședință obițnuită (locuitori)      la situația din 1.01.2024</t>
    </r>
  </si>
  <si>
    <r>
      <t xml:space="preserve">Populația   </t>
    </r>
    <r>
      <rPr>
        <b/>
        <sz val="12"/>
        <rFont val="Times New Roman"/>
        <family val="1"/>
        <charset val="204"/>
      </rPr>
      <t xml:space="preserve">cu reședință obișnuită la situația din 1.01.2024 </t>
    </r>
    <r>
      <rPr>
        <sz val="12"/>
        <rFont val="Times New Roman"/>
        <family val="1"/>
        <charset val="204"/>
      </rPr>
      <t xml:space="preserve">(nr.locuitori)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</si>
</sst>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(* #,##0_);_(* \(#,##0\);_(* &quot;-&quot;??_);_(@_)"/>
    <numFmt numFmtId="166" formatCode="#,##0.0"/>
    <numFmt numFmtId="167" formatCode="0.0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</font>
    <font>
      <b/>
      <sz val="9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62">
    <xf numFmtId="0" fontId="0" fillId="0" borderId="0"/>
    <xf numFmtId="0" fontId="9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7">
    <xf numFmtId="0" fontId="0" fillId="0" borderId="0" xfId="0"/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/>
    <xf numFmtId="4" fontId="5" fillId="2" borderId="1" xfId="2" applyNumberFormat="1" applyFont="1" applyFill="1" applyBorder="1" applyAlignment="1">
      <alignment horizontal="right" vertical="center"/>
    </xf>
    <xf numFmtId="4" fontId="6" fillId="2" borderId="1" xfId="2" applyNumberFormat="1" applyFont="1" applyFill="1" applyBorder="1"/>
    <xf numFmtId="4" fontId="4" fillId="2" borderId="1" xfId="2" applyNumberFormat="1" applyFont="1" applyFill="1" applyBorder="1" applyAlignment="1">
      <alignment horizontal="right" vertical="center"/>
    </xf>
    <xf numFmtId="0" fontId="0" fillId="2" borderId="0" xfId="0" applyFill="1"/>
    <xf numFmtId="0" fontId="11" fillId="2" borderId="1" xfId="0" applyNumberFormat="1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right"/>
    </xf>
    <xf numFmtId="166" fontId="10" fillId="2" borderId="1" xfId="0" applyNumberFormat="1" applyFont="1" applyFill="1" applyBorder="1"/>
    <xf numFmtId="166" fontId="11" fillId="2" borderId="1" xfId="0" applyNumberFormat="1" applyFont="1" applyFill="1" applyBorder="1"/>
    <xf numFmtId="0" fontId="11" fillId="2" borderId="0" xfId="0" applyFont="1" applyFill="1"/>
    <xf numFmtId="0" fontId="0" fillId="2" borderId="0" xfId="0" applyFill="1" applyAlignment="1">
      <alignment wrapText="1"/>
    </xf>
    <xf numFmtId="166" fontId="16" fillId="2" borderId="1" xfId="0" applyNumberFormat="1" applyFont="1" applyFill="1" applyBorder="1"/>
    <xf numFmtId="9" fontId="16" fillId="2" borderId="1" xfId="0" applyNumberFormat="1" applyFont="1" applyFill="1" applyBorder="1"/>
    <xf numFmtId="0" fontId="16" fillId="2" borderId="7" xfId="0" applyFont="1" applyFill="1" applyBorder="1" applyAlignment="1"/>
    <xf numFmtId="0" fontId="16" fillId="2" borderId="0" xfId="0" applyFont="1" applyFill="1" applyBorder="1"/>
    <xf numFmtId="9" fontId="16" fillId="2" borderId="1" xfId="0" applyNumberFormat="1" applyFont="1" applyFill="1" applyBorder="1" applyAlignment="1"/>
    <xf numFmtId="9" fontId="16" fillId="2" borderId="0" xfId="0" applyNumberFormat="1" applyFont="1" applyFill="1" applyBorder="1"/>
    <xf numFmtId="166" fontId="16" fillId="2" borderId="1" xfId="0" applyNumberFormat="1" applyFont="1" applyFill="1" applyBorder="1" applyAlignment="1"/>
    <xf numFmtId="0" fontId="17" fillId="2" borderId="1" xfId="0" applyFont="1" applyFill="1" applyBorder="1"/>
    <xf numFmtId="4" fontId="16" fillId="2" borderId="1" xfId="0" applyNumberFormat="1" applyFont="1" applyFill="1" applyBorder="1" applyAlignment="1">
      <alignment vertical="center" wrapText="1"/>
    </xf>
    <xf numFmtId="9" fontId="14" fillId="2" borderId="0" xfId="7" applyFont="1" applyFill="1"/>
    <xf numFmtId="0" fontId="14" fillId="2" borderId="0" xfId="0" applyFont="1" applyFill="1" applyAlignment="1">
      <alignment horizontal="center" vertical="center" wrapText="1"/>
    </xf>
    <xf numFmtId="0" fontId="0" fillId="2" borderId="0" xfId="0" applyNumberFormat="1" applyFill="1"/>
    <xf numFmtId="166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10" fillId="2" borderId="0" xfId="0" applyFont="1" applyFill="1" applyAlignment="1">
      <alignment horizontal="right"/>
    </xf>
    <xf numFmtId="166" fontId="11" fillId="2" borderId="0" xfId="0" applyNumberFormat="1" applyFont="1" applyFill="1"/>
    <xf numFmtId="166" fontId="14" fillId="2" borderId="1" xfId="0" applyNumberFormat="1" applyFont="1" applyFill="1" applyBorder="1"/>
    <xf numFmtId="0" fontId="5" fillId="2" borderId="1" xfId="0" applyFont="1" applyFill="1" applyBorder="1"/>
    <xf numFmtId="0" fontId="22" fillId="2" borderId="0" xfId="0" applyFont="1" applyFill="1"/>
    <xf numFmtId="0" fontId="4" fillId="2" borderId="0" xfId="0" applyFont="1" applyFill="1"/>
    <xf numFmtId="166" fontId="22" fillId="2" borderId="0" xfId="0" applyNumberFormat="1" applyFont="1" applyFill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66" fontId="4" fillId="2" borderId="0" xfId="0" applyNumberFormat="1" applyFont="1" applyFill="1"/>
    <xf numFmtId="0" fontId="5" fillId="2" borderId="1" xfId="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6" fontId="5" fillId="2" borderId="1" xfId="0" applyNumberFormat="1" applyFont="1" applyFill="1" applyBorder="1"/>
    <xf numFmtId="0" fontId="4" fillId="2" borderId="1" xfId="9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4" fontId="4" fillId="2" borderId="1" xfId="6" applyNumberFormat="1" applyFont="1" applyFill="1" applyBorder="1" applyAlignment="1">
      <alignment horizontal="right"/>
    </xf>
    <xf numFmtId="166" fontId="4" fillId="2" borderId="1" xfId="0" applyNumberFormat="1" applyFont="1" applyFill="1" applyBorder="1"/>
    <xf numFmtId="0" fontId="4" fillId="2" borderId="1" xfId="9" applyFont="1" applyFill="1" applyBorder="1"/>
    <xf numFmtId="0" fontId="4" fillId="2" borderId="1" xfId="9" applyFont="1" applyFill="1" applyBorder="1" applyAlignment="1"/>
    <xf numFmtId="4" fontId="4" fillId="2" borderId="1" xfId="3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 wrapText="1"/>
    </xf>
    <xf numFmtId="166" fontId="27" fillId="2" borderId="0" xfId="0" applyNumberFormat="1" applyFont="1" applyFill="1"/>
    <xf numFmtId="0" fontId="27" fillId="2" borderId="0" xfId="0" applyFont="1" applyFill="1" applyAlignment="1">
      <alignment horizontal="center"/>
    </xf>
    <xf numFmtId="0" fontId="27" fillId="2" borderId="0" xfId="0" applyFont="1" applyFill="1"/>
    <xf numFmtId="166" fontId="4" fillId="2" borderId="0" xfId="0" applyNumberFormat="1" applyFont="1" applyFill="1" applyBorder="1"/>
    <xf numFmtId="0" fontId="13" fillId="2" borderId="0" xfId="0" applyFont="1" applyFill="1" applyAlignment="1">
      <alignment vertical="center" wrapText="1"/>
    </xf>
    <xf numFmtId="166" fontId="11" fillId="2" borderId="0" xfId="0" applyNumberFormat="1" applyFont="1" applyFill="1" applyBorder="1"/>
    <xf numFmtId="0" fontId="4" fillId="2" borderId="0" xfId="0" applyFont="1" applyFill="1" applyBorder="1"/>
    <xf numFmtId="0" fontId="11" fillId="2" borderId="0" xfId="0" applyFont="1" applyFill="1" applyBorder="1"/>
    <xf numFmtId="166" fontId="27" fillId="2" borderId="0" xfId="0" applyNumberFormat="1" applyFont="1" applyFill="1" applyAlignment="1">
      <alignment horizontal="center"/>
    </xf>
    <xf numFmtId="166" fontId="22" fillId="2" borderId="0" xfId="0" applyNumberFormat="1" applyFont="1" applyFill="1" applyAlignment="1">
      <alignment horizontal="left"/>
    </xf>
    <xf numFmtId="0" fontId="28" fillId="2" borderId="0" xfId="0" applyFont="1" applyFill="1"/>
    <xf numFmtId="166" fontId="0" fillId="2" borderId="0" xfId="0" applyNumberFormat="1" applyFont="1" applyFill="1"/>
    <xf numFmtId="0" fontId="11" fillId="2" borderId="0" xfId="0" applyFont="1" applyFill="1" applyAlignment="1"/>
    <xf numFmtId="9" fontId="17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166" fontId="14" fillId="2" borderId="3" xfId="0" applyNumberFormat="1" applyFont="1" applyFill="1" applyBorder="1"/>
    <xf numFmtId="1" fontId="11" fillId="2" borderId="1" xfId="0" applyNumberFormat="1" applyFont="1" applyFill="1" applyBorder="1"/>
    <xf numFmtId="0" fontId="30" fillId="2" borderId="0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/>
    </xf>
    <xf numFmtId="166" fontId="3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32" fillId="2" borderId="0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/>
    <xf numFmtId="0" fontId="32" fillId="2" borderId="0" xfId="0" applyFont="1" applyFill="1" applyBorder="1" applyAlignment="1">
      <alignment horizontal="center" vertical="center" wrapText="1"/>
    </xf>
    <xf numFmtId="166" fontId="0" fillId="2" borderId="0" xfId="0" applyNumberFormat="1" applyFill="1"/>
    <xf numFmtId="166" fontId="34" fillId="2" borderId="1" xfId="0" applyNumberFormat="1" applyFont="1" applyFill="1" applyBorder="1" applyAlignment="1">
      <alignment horizontal="right"/>
    </xf>
    <xf numFmtId="166" fontId="5" fillId="2" borderId="1" xfId="0" applyNumberFormat="1" applyFont="1" applyFill="1" applyBorder="1" applyAlignment="1">
      <alignment horizontal="right" vertical="center" wrapText="1"/>
    </xf>
    <xf numFmtId="0" fontId="22" fillId="2" borderId="0" xfId="0" applyNumberFormat="1" applyFont="1" applyFill="1"/>
    <xf numFmtId="166" fontId="4" fillId="2" borderId="1" xfId="0" applyNumberFormat="1" applyFont="1" applyFill="1" applyBorder="1" applyAlignment="1">
      <alignment horizontal="center"/>
    </xf>
    <xf numFmtId="0" fontId="4" fillId="2" borderId="7" xfId="0" applyNumberFormat="1" applyFont="1" applyFill="1" applyBorder="1" applyAlignment="1">
      <alignment horizontal="center"/>
    </xf>
    <xf numFmtId="166" fontId="5" fillId="2" borderId="7" xfId="0" applyNumberFormat="1" applyFont="1" applyFill="1" applyBorder="1" applyAlignment="1">
      <alignment horizontal="right"/>
    </xf>
    <xf numFmtId="166" fontId="5" fillId="2" borderId="7" xfId="0" applyNumberFormat="1" applyFont="1" applyFill="1" applyBorder="1"/>
    <xf numFmtId="166" fontId="4" fillId="2" borderId="7" xfId="0" applyNumberFormat="1" applyFont="1" applyFill="1" applyBorder="1"/>
    <xf numFmtId="166" fontId="4" fillId="2" borderId="8" xfId="0" applyNumberFormat="1" applyFont="1" applyFill="1" applyBorder="1"/>
    <xf numFmtId="167" fontId="22" fillId="2" borderId="0" xfId="0" applyNumberFormat="1" applyFont="1" applyFill="1"/>
    <xf numFmtId="166" fontId="33" fillId="2" borderId="1" xfId="0" applyNumberFormat="1" applyFont="1" applyFill="1" applyBorder="1"/>
    <xf numFmtId="166" fontId="37" fillId="2" borderId="0" xfId="0" applyNumberFormat="1" applyFont="1" applyFill="1"/>
    <xf numFmtId="0" fontId="34" fillId="2" borderId="0" xfId="0" applyFont="1" applyFill="1" applyAlignment="1">
      <alignment horizontal="right"/>
    </xf>
    <xf numFmtId="166" fontId="27" fillId="2" borderId="0" xfId="0" applyNumberFormat="1" applyFont="1" applyFill="1" applyAlignment="1">
      <alignment horizontal="left"/>
    </xf>
    <xf numFmtId="166" fontId="5" fillId="2" borderId="0" xfId="0" applyNumberFormat="1" applyFont="1" applyFill="1" applyBorder="1"/>
    <xf numFmtId="0" fontId="27" fillId="2" borderId="0" xfId="0" applyFont="1" applyFill="1" applyAlignment="1">
      <alignment horizontal="left"/>
    </xf>
    <xf numFmtId="3" fontId="4" fillId="2" borderId="1" xfId="0" applyNumberFormat="1" applyFont="1" applyFill="1" applyBorder="1" applyAlignment="1">
      <alignment horizontal="right" wrapText="1"/>
    </xf>
    <xf numFmtId="3" fontId="4" fillId="2" borderId="4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 vertical="center"/>
    </xf>
    <xf numFmtId="165" fontId="4" fillId="2" borderId="1" xfId="8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wrapText="1"/>
    </xf>
    <xf numFmtId="3" fontId="4" fillId="2" borderId="1" xfId="0" applyNumberFormat="1" applyFont="1" applyFill="1" applyBorder="1" applyAlignment="1">
      <alignment horizontal="center"/>
    </xf>
    <xf numFmtId="168" fontId="16" fillId="2" borderId="1" xfId="0" applyNumberFormat="1" applyFont="1" applyFill="1" applyBorder="1"/>
    <xf numFmtId="0" fontId="10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/>
    </xf>
    <xf numFmtId="166" fontId="5" fillId="2" borderId="0" xfId="0" applyNumberFormat="1" applyFont="1" applyFill="1" applyBorder="1" applyAlignment="1">
      <alignment horizontal="right"/>
    </xf>
    <xf numFmtId="166" fontId="35" fillId="2" borderId="0" xfId="0" applyNumberFormat="1" applyFont="1" applyFill="1"/>
    <xf numFmtId="166" fontId="25" fillId="2" borderId="1" xfId="531" applyNumberFormat="1" applyFont="1" applyFill="1" applyBorder="1"/>
    <xf numFmtId="166" fontId="25" fillId="2" borderId="1" xfId="357" applyNumberFormat="1" applyFont="1" applyFill="1" applyBorder="1"/>
    <xf numFmtId="0" fontId="4" fillId="2" borderId="8" xfId="0" applyFont="1" applyFill="1" applyBorder="1"/>
    <xf numFmtId="166" fontId="25" fillId="2" borderId="1" xfId="363" applyNumberFormat="1" applyFont="1" applyFill="1" applyBorder="1"/>
    <xf numFmtId="166" fontId="26" fillId="2" borderId="1" xfId="531" applyNumberFormat="1" applyFont="1" applyFill="1" applyBorder="1"/>
    <xf numFmtId="166" fontId="25" fillId="2" borderId="1" xfId="369" applyNumberFormat="1" applyFont="1" applyFill="1" applyBorder="1"/>
    <xf numFmtId="166" fontId="25" fillId="2" borderId="1" xfId="375" applyNumberFormat="1" applyFont="1" applyFill="1" applyBorder="1"/>
    <xf numFmtId="166" fontId="25" fillId="2" borderId="1" xfId="381" applyNumberFormat="1" applyFont="1" applyFill="1" applyBorder="1"/>
    <xf numFmtId="166" fontId="25" fillId="2" borderId="1" xfId="387" applyNumberFormat="1" applyFont="1" applyFill="1" applyBorder="1"/>
    <xf numFmtId="166" fontId="25" fillId="2" borderId="1" xfId="393" applyNumberFormat="1" applyFont="1" applyFill="1" applyBorder="1"/>
    <xf numFmtId="166" fontId="25" fillId="2" borderId="1" xfId="399" applyNumberFormat="1" applyFont="1" applyFill="1" applyBorder="1"/>
    <xf numFmtId="166" fontId="25" fillId="2" borderId="1" xfId="405" applyNumberFormat="1" applyFont="1" applyFill="1" applyBorder="1"/>
    <xf numFmtId="166" fontId="25" fillId="2" borderId="1" xfId="411" applyNumberFormat="1" applyFont="1" applyFill="1" applyBorder="1"/>
    <xf numFmtId="166" fontId="25" fillId="2" borderId="1" xfId="417" applyNumberFormat="1" applyFont="1" applyFill="1" applyBorder="1"/>
    <xf numFmtId="166" fontId="25" fillId="2" borderId="1" xfId="423" applyNumberFormat="1" applyFont="1" applyFill="1" applyBorder="1"/>
    <xf numFmtId="166" fontId="25" fillId="2" borderId="1" xfId="429" applyNumberFormat="1" applyFont="1" applyFill="1" applyBorder="1"/>
    <xf numFmtId="166" fontId="25" fillId="2" borderId="1" xfId="435" applyNumberFormat="1" applyFont="1" applyFill="1" applyBorder="1"/>
    <xf numFmtId="166" fontId="25" fillId="2" borderId="1" xfId="441" applyNumberFormat="1" applyFont="1" applyFill="1" applyBorder="1"/>
    <xf numFmtId="166" fontId="25" fillId="2" borderId="1" xfId="447" applyNumberFormat="1" applyFont="1" applyFill="1" applyBorder="1"/>
    <xf numFmtId="166" fontId="36" fillId="2" borderId="1" xfId="0" applyNumberFormat="1" applyFont="1" applyFill="1" applyBorder="1" applyAlignment="1">
      <alignment horizontal="right"/>
    </xf>
    <xf numFmtId="166" fontId="25" fillId="2" borderId="1" xfId="453" applyNumberFormat="1" applyFont="1" applyFill="1" applyBorder="1"/>
    <xf numFmtId="166" fontId="25" fillId="2" borderId="1" xfId="459" applyNumberFormat="1" applyFont="1" applyFill="1" applyBorder="1"/>
    <xf numFmtId="166" fontId="25" fillId="2" borderId="1" xfId="465" applyNumberFormat="1" applyFont="1" applyFill="1" applyBorder="1"/>
    <xf numFmtId="166" fontId="25" fillId="2" borderId="1" xfId="471" applyNumberFormat="1" applyFont="1" applyFill="1" applyBorder="1"/>
    <xf numFmtId="166" fontId="25" fillId="2" borderId="1" xfId="477" applyNumberFormat="1" applyFont="1" applyFill="1" applyBorder="1"/>
    <xf numFmtId="166" fontId="25" fillId="2" borderId="1" xfId="483" applyNumberFormat="1" applyFont="1" applyFill="1" applyBorder="1"/>
    <xf numFmtId="166" fontId="25" fillId="2" borderId="1" xfId="489" applyNumberFormat="1" applyFont="1" applyFill="1" applyBorder="1"/>
    <xf numFmtId="166" fontId="25" fillId="2" borderId="1" xfId="495" applyNumberFormat="1" applyFont="1" applyFill="1" applyBorder="1"/>
    <xf numFmtId="166" fontId="25" fillId="2" borderId="1" xfId="501" applyNumberFormat="1" applyFont="1" applyFill="1" applyBorder="1"/>
    <xf numFmtId="166" fontId="25" fillId="2" borderId="1" xfId="507" applyNumberFormat="1" applyFont="1" applyFill="1" applyBorder="1"/>
    <xf numFmtId="166" fontId="25" fillId="2" borderId="1" xfId="513" applyNumberFormat="1" applyFont="1" applyFill="1" applyBorder="1"/>
    <xf numFmtId="166" fontId="25" fillId="2" borderId="1" xfId="519" applyNumberFormat="1" applyFont="1" applyFill="1" applyBorder="1"/>
    <xf numFmtId="166" fontId="25" fillId="2" borderId="1" xfId="525" applyNumberFormat="1" applyFont="1" applyFill="1" applyBorder="1"/>
    <xf numFmtId="166" fontId="25" fillId="2" borderId="1" xfId="537" applyNumberFormat="1" applyFont="1" applyFill="1" applyBorder="1"/>
    <xf numFmtId="166" fontId="25" fillId="2" borderId="1" xfId="543" applyNumberFormat="1" applyFont="1" applyFill="1" applyBorder="1"/>
    <xf numFmtId="166" fontId="25" fillId="2" borderId="1" xfId="549" applyNumberFormat="1" applyFont="1" applyFill="1" applyBorder="1"/>
    <xf numFmtId="166" fontId="39" fillId="2" borderId="0" xfId="0" applyNumberFormat="1" applyFont="1" applyFill="1" applyAlignment="1">
      <alignment horizontal="left"/>
    </xf>
    <xf numFmtId="166" fontId="36" fillId="2" borderId="0" xfId="0" applyNumberFormat="1" applyFont="1" applyFill="1" applyBorder="1"/>
    <xf numFmtId="166" fontId="4" fillId="2" borderId="1" xfId="531" applyNumberFormat="1" applyFont="1" applyFill="1" applyBorder="1"/>
    <xf numFmtId="0" fontId="39" fillId="2" borderId="0" xfId="0" applyFont="1" applyFill="1"/>
    <xf numFmtId="167" fontId="11" fillId="2" borderId="0" xfId="0" applyNumberFormat="1" applyFont="1" applyFill="1" applyAlignment="1"/>
    <xf numFmtId="3" fontId="27" fillId="2" borderId="0" xfId="0" applyNumberFormat="1" applyFont="1" applyFill="1" applyAlignment="1">
      <alignment horizontal="left"/>
    </xf>
    <xf numFmtId="166" fontId="5" fillId="2" borderId="1" xfId="2" applyNumberFormat="1" applyFont="1" applyFill="1" applyBorder="1" applyAlignment="1">
      <alignment horizontal="right" vertical="center"/>
    </xf>
    <xf numFmtId="166" fontId="4" fillId="2" borderId="1" xfId="555" applyNumberFormat="1" applyFont="1" applyFill="1" applyBorder="1"/>
    <xf numFmtId="166" fontId="5" fillId="2" borderId="0" xfId="0" applyNumberFormat="1" applyFont="1" applyFill="1"/>
    <xf numFmtId="166" fontId="25" fillId="2" borderId="1" xfId="561" applyNumberFormat="1" applyFont="1" applyFill="1" applyBorder="1"/>
    <xf numFmtId="166" fontId="25" fillId="2" borderId="1" xfId="567" applyNumberFormat="1" applyFont="1" applyFill="1" applyBorder="1"/>
    <xf numFmtId="166" fontId="25" fillId="2" borderId="1" xfId="573" applyNumberFormat="1" applyFont="1" applyFill="1" applyBorder="1"/>
    <xf numFmtId="166" fontId="25" fillId="2" borderId="1" xfId="579" applyNumberFormat="1" applyFont="1" applyFill="1" applyBorder="1"/>
    <xf numFmtId="166" fontId="25" fillId="2" borderId="1" xfId="585" applyNumberFormat="1" applyFont="1" applyFill="1" applyBorder="1"/>
    <xf numFmtId="166" fontId="25" fillId="2" borderId="1" xfId="591" applyNumberFormat="1" applyFont="1" applyFill="1" applyBorder="1"/>
    <xf numFmtId="166" fontId="25" fillId="2" borderId="1" xfId="597" applyNumberFormat="1" applyFont="1" applyFill="1" applyBorder="1"/>
    <xf numFmtId="166" fontId="25" fillId="2" borderId="1" xfId="603" applyNumberFormat="1" applyFont="1" applyFill="1" applyBorder="1"/>
    <xf numFmtId="166" fontId="25" fillId="2" borderId="1" xfId="609" applyNumberFormat="1" applyFont="1" applyFill="1" applyBorder="1"/>
    <xf numFmtId="166" fontId="25" fillId="2" borderId="1" xfId="615" applyNumberFormat="1" applyFont="1" applyFill="1" applyBorder="1"/>
    <xf numFmtId="166" fontId="25" fillId="2" borderId="1" xfId="621" applyNumberFormat="1" applyFont="1" applyFill="1" applyBorder="1"/>
    <xf numFmtId="166" fontId="25" fillId="2" borderId="1" xfId="627" applyNumberFormat="1" applyFont="1" applyFill="1" applyBorder="1"/>
    <xf numFmtId="166" fontId="25" fillId="2" borderId="1" xfId="633" applyNumberFormat="1" applyFont="1" applyFill="1" applyBorder="1"/>
    <xf numFmtId="166" fontId="25" fillId="2" borderId="1" xfId="639" applyNumberFormat="1" applyFont="1" applyFill="1" applyBorder="1"/>
    <xf numFmtId="166" fontId="25" fillId="2" borderId="1" xfId="645" applyNumberFormat="1" applyFont="1" applyFill="1" applyBorder="1"/>
    <xf numFmtId="166" fontId="25" fillId="2" borderId="1" xfId="651" applyNumberFormat="1" applyFont="1" applyFill="1" applyBorder="1"/>
    <xf numFmtId="166" fontId="25" fillId="2" borderId="1" xfId="657" applyNumberFormat="1" applyFont="1" applyFill="1" applyBorder="1"/>
    <xf numFmtId="166" fontId="25" fillId="2" borderId="1" xfId="663" applyNumberFormat="1" applyFont="1" applyFill="1" applyBorder="1"/>
    <xf numFmtId="166" fontId="25" fillId="2" borderId="1" xfId="669" applyNumberFormat="1" applyFont="1" applyFill="1" applyBorder="1"/>
    <xf numFmtId="166" fontId="25" fillId="2" borderId="1" xfId="675" applyNumberFormat="1" applyFont="1" applyFill="1" applyBorder="1"/>
    <xf numFmtId="166" fontId="25" fillId="2" borderId="1" xfId="681" applyNumberFormat="1" applyFont="1" applyFill="1" applyBorder="1"/>
    <xf numFmtId="166" fontId="25" fillId="2" borderId="1" xfId="687" applyNumberFormat="1" applyFont="1" applyFill="1" applyBorder="1"/>
    <xf numFmtId="166" fontId="25" fillId="2" borderId="1" xfId="693" applyNumberFormat="1" applyFont="1" applyFill="1" applyBorder="1"/>
    <xf numFmtId="166" fontId="25" fillId="2" borderId="1" xfId="699" applyNumberFormat="1" applyFont="1" applyFill="1" applyBorder="1"/>
    <xf numFmtId="166" fontId="25" fillId="2" borderId="1" xfId="705" applyNumberFormat="1" applyFont="1" applyFill="1" applyBorder="1"/>
    <xf numFmtId="166" fontId="25" fillId="2" borderId="1" xfId="711" applyNumberFormat="1" applyFont="1" applyFill="1" applyBorder="1"/>
    <xf numFmtId="166" fontId="25" fillId="2" borderId="1" xfId="717" applyNumberFormat="1" applyFont="1" applyFill="1" applyBorder="1"/>
    <xf numFmtId="166" fontId="25" fillId="2" borderId="1" xfId="723" applyNumberFormat="1" applyFont="1" applyFill="1" applyBorder="1"/>
    <xf numFmtId="166" fontId="25" fillId="2" borderId="1" xfId="729" applyNumberFormat="1" applyFont="1" applyFill="1" applyBorder="1"/>
    <xf numFmtId="166" fontId="25" fillId="2" borderId="1" xfId="735" applyNumberFormat="1" applyFont="1" applyFill="1" applyBorder="1"/>
    <xf numFmtId="166" fontId="25" fillId="2" borderId="1" xfId="741" applyNumberFormat="1" applyFont="1" applyFill="1" applyBorder="1"/>
    <xf numFmtId="166" fontId="25" fillId="2" borderId="1" xfId="747" applyNumberFormat="1" applyFont="1" applyFill="1" applyBorder="1"/>
    <xf numFmtId="166" fontId="25" fillId="2" borderId="1" xfId="753" applyNumberFormat="1" applyFont="1" applyFill="1" applyBorder="1"/>
    <xf numFmtId="166" fontId="0" fillId="2" borderId="0" xfId="0" applyNumberFormat="1" applyFill="1" applyAlignment="1">
      <alignment wrapText="1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7" fillId="2" borderId="7" xfId="0" applyFont="1" applyFill="1" applyBorder="1" applyAlignment="1">
      <alignment horizontal="left"/>
    </xf>
    <xf numFmtId="0" fontId="17" fillId="2" borderId="8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left" wrapText="1"/>
    </xf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textRotation="90" wrapText="1"/>
    </xf>
    <xf numFmtId="0" fontId="24" fillId="2" borderId="4" xfId="0" applyFont="1" applyFill="1" applyBorder="1" applyAlignment="1">
      <alignment horizontal="center" vertical="center" textRotation="90" wrapText="1"/>
    </xf>
    <xf numFmtId="0" fontId="24" fillId="2" borderId="3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wrapText="1"/>
    </xf>
    <xf numFmtId="0" fontId="14" fillId="2" borderId="12" xfId="0" applyFont="1" applyFill="1" applyBorder="1" applyAlignment="1">
      <alignment horizontal="left" wrapText="1"/>
    </xf>
    <xf numFmtId="0" fontId="38" fillId="2" borderId="2" xfId="0" applyFont="1" applyFill="1" applyBorder="1" applyAlignment="1">
      <alignment horizontal="center" vertical="center" textRotation="90" wrapText="1"/>
    </xf>
    <xf numFmtId="0" fontId="38" fillId="2" borderId="4" xfId="0" applyFont="1" applyFill="1" applyBorder="1" applyAlignment="1">
      <alignment horizontal="center" vertical="center" textRotation="90" wrapText="1"/>
    </xf>
    <xf numFmtId="0" fontId="38" fillId="2" borderId="3" xfId="0" applyFont="1" applyFill="1" applyBorder="1" applyAlignment="1">
      <alignment horizontal="center" vertical="center" textRotation="90" wrapText="1"/>
    </xf>
    <xf numFmtId="0" fontId="14" fillId="2" borderId="14" xfId="0" applyFont="1" applyFill="1" applyBorder="1" applyAlignment="1">
      <alignment horizontal="left" wrapText="1"/>
    </xf>
  </cellXfs>
  <cellStyles count="762">
    <cellStyle name="Comma" xfId="8" builtinId="3"/>
    <cellStyle name="Normal" xfId="0" builtinId="0"/>
    <cellStyle name="Normal_Sheet1" xfId="9"/>
    <cellStyle name="Normal_Sheet1 100" xfId="531"/>
    <cellStyle name="Normal_Sheet1 101" xfId="537"/>
    <cellStyle name="Normal_Sheet1 102" xfId="543"/>
    <cellStyle name="Normal_Sheet1 103" xfId="549"/>
    <cellStyle name="Normal_Sheet1 104" xfId="555"/>
    <cellStyle name="Normal_Sheet1 105" xfId="561"/>
    <cellStyle name="Normal_Sheet1 106" xfId="567"/>
    <cellStyle name="Normal_Sheet1 107" xfId="573"/>
    <cellStyle name="Normal_Sheet1 108" xfId="579"/>
    <cellStyle name="Normal_Sheet1 109" xfId="585"/>
    <cellStyle name="Normal_Sheet1 110" xfId="591"/>
    <cellStyle name="Normal_Sheet1 111" xfId="597"/>
    <cellStyle name="Normal_Sheet1 112" xfId="603"/>
    <cellStyle name="Normal_Sheet1 113" xfId="609"/>
    <cellStyle name="Normal_Sheet1 114" xfId="615"/>
    <cellStyle name="Normal_Sheet1 115" xfId="621"/>
    <cellStyle name="Normal_Sheet1 116" xfId="627"/>
    <cellStyle name="Normal_Sheet1 117" xfId="633"/>
    <cellStyle name="Normal_Sheet1 118" xfId="639"/>
    <cellStyle name="Normal_Sheet1 119" xfId="645"/>
    <cellStyle name="Normal_Sheet1 120" xfId="651"/>
    <cellStyle name="Normal_Sheet1 121" xfId="657"/>
    <cellStyle name="Normal_Sheet1 122" xfId="663"/>
    <cellStyle name="Normal_Sheet1 123" xfId="669"/>
    <cellStyle name="Normal_Sheet1 124" xfId="675"/>
    <cellStyle name="Normal_Sheet1 125" xfId="681"/>
    <cellStyle name="Normal_Sheet1 126" xfId="687"/>
    <cellStyle name="Normal_Sheet1 127" xfId="693"/>
    <cellStyle name="Normal_Sheet1 128" xfId="699"/>
    <cellStyle name="Normal_Sheet1 129" xfId="705"/>
    <cellStyle name="Normal_Sheet1 130" xfId="711"/>
    <cellStyle name="Normal_Sheet1 131" xfId="717"/>
    <cellStyle name="Normal_Sheet1 132" xfId="723"/>
    <cellStyle name="Normal_Sheet1 133" xfId="729"/>
    <cellStyle name="Normal_Sheet1 134" xfId="735"/>
    <cellStyle name="Normal_Sheet1 135" xfId="741"/>
    <cellStyle name="Normal_Sheet1 136" xfId="747"/>
    <cellStyle name="Normal_Sheet1 137" xfId="753"/>
    <cellStyle name="Normal_Sheet1 71" xfId="357"/>
    <cellStyle name="Normal_Sheet1 72" xfId="363"/>
    <cellStyle name="Normal_Sheet1 73" xfId="369"/>
    <cellStyle name="Normal_Sheet1 74" xfId="375"/>
    <cellStyle name="Normal_Sheet1 75" xfId="381"/>
    <cellStyle name="Normal_Sheet1 76" xfId="387"/>
    <cellStyle name="Normal_Sheet1 77" xfId="393"/>
    <cellStyle name="Normal_Sheet1 78" xfId="399"/>
    <cellStyle name="Normal_Sheet1 79" xfId="405"/>
    <cellStyle name="Normal_Sheet1 80" xfId="411"/>
    <cellStyle name="Normal_Sheet1 81" xfId="417"/>
    <cellStyle name="Normal_Sheet1 82" xfId="423"/>
    <cellStyle name="Normal_Sheet1 83" xfId="429"/>
    <cellStyle name="Normal_Sheet1 84" xfId="435"/>
    <cellStyle name="Normal_Sheet1 85" xfId="441"/>
    <cellStyle name="Normal_Sheet1 86" xfId="447"/>
    <cellStyle name="Normal_Sheet1 87" xfId="453"/>
    <cellStyle name="Normal_Sheet1 88" xfId="459"/>
    <cellStyle name="Normal_Sheet1 89" xfId="465"/>
    <cellStyle name="Normal_Sheet1 90" xfId="471"/>
    <cellStyle name="Normal_Sheet1 91" xfId="477"/>
    <cellStyle name="Normal_Sheet1 92" xfId="483"/>
    <cellStyle name="Normal_Sheet1 93" xfId="489"/>
    <cellStyle name="Normal_Sheet1 94" xfId="495"/>
    <cellStyle name="Normal_Sheet1 95" xfId="501"/>
    <cellStyle name="Normal_Sheet1 96" xfId="507"/>
    <cellStyle name="Normal_Sheet1 97" xfId="513"/>
    <cellStyle name="Normal_Sheet1 98" xfId="519"/>
    <cellStyle name="Normal_Sheet1 99" xfId="525"/>
    <cellStyle name="Percent" xfId="7" builtinId="5"/>
    <cellStyle name="Обычный 2" xfId="1"/>
    <cellStyle name="Обычный 2 10" xfId="38"/>
    <cellStyle name="Обычный 2 100" xfId="515"/>
    <cellStyle name="Обычный 2 101" xfId="521"/>
    <cellStyle name="Обычный 2 102" xfId="527"/>
    <cellStyle name="Обычный 2 103" xfId="533"/>
    <cellStyle name="Обычный 2 104" xfId="539"/>
    <cellStyle name="Обычный 2 105" xfId="545"/>
    <cellStyle name="Обычный 2 106" xfId="551"/>
    <cellStyle name="Обычный 2 107" xfId="557"/>
    <cellStyle name="Обычный 2 108" xfId="563"/>
    <cellStyle name="Обычный 2 109" xfId="569"/>
    <cellStyle name="Обычный 2 11" xfId="43"/>
    <cellStyle name="Обычный 2 110" xfId="575"/>
    <cellStyle name="Обычный 2 111" xfId="581"/>
    <cellStyle name="Обычный 2 112" xfId="587"/>
    <cellStyle name="Обычный 2 113" xfId="593"/>
    <cellStyle name="Обычный 2 114" xfId="599"/>
    <cellStyle name="Обычный 2 115" xfId="605"/>
    <cellStyle name="Обычный 2 116" xfId="611"/>
    <cellStyle name="Обычный 2 117" xfId="617"/>
    <cellStyle name="Обычный 2 118" xfId="623"/>
    <cellStyle name="Обычный 2 119" xfId="629"/>
    <cellStyle name="Обычный 2 12" xfId="48"/>
    <cellStyle name="Обычный 2 120" xfId="635"/>
    <cellStyle name="Обычный 2 121" xfId="641"/>
    <cellStyle name="Обычный 2 122" xfId="647"/>
    <cellStyle name="Обычный 2 123" xfId="653"/>
    <cellStyle name="Обычный 2 124" xfId="659"/>
    <cellStyle name="Обычный 2 125" xfId="665"/>
    <cellStyle name="Обычный 2 126" xfId="671"/>
    <cellStyle name="Обычный 2 127" xfId="677"/>
    <cellStyle name="Обычный 2 128" xfId="683"/>
    <cellStyle name="Обычный 2 129" xfId="689"/>
    <cellStyle name="Обычный 2 13" xfId="53"/>
    <cellStyle name="Обычный 2 130" xfId="695"/>
    <cellStyle name="Обычный 2 131" xfId="701"/>
    <cellStyle name="Обычный 2 132" xfId="707"/>
    <cellStyle name="Обычный 2 133" xfId="713"/>
    <cellStyle name="Обычный 2 134" xfId="719"/>
    <cellStyle name="Обычный 2 135" xfId="725"/>
    <cellStyle name="Обычный 2 136" xfId="731"/>
    <cellStyle name="Обычный 2 137" xfId="737"/>
    <cellStyle name="Обычный 2 138" xfId="743"/>
    <cellStyle name="Обычный 2 139" xfId="749"/>
    <cellStyle name="Обычный 2 14" xfId="58"/>
    <cellStyle name="Обычный 2 15" xfId="63"/>
    <cellStyle name="Обычный 2 16" xfId="68"/>
    <cellStyle name="Обычный 2 17" xfId="73"/>
    <cellStyle name="Обычный 2 18" xfId="78"/>
    <cellStyle name="Обычный 2 19" xfId="83"/>
    <cellStyle name="Обычный 2 2" xfId="2"/>
    <cellStyle name="Обычный 2 20" xfId="88"/>
    <cellStyle name="Обычный 2 21" xfId="93"/>
    <cellStyle name="Обычный 2 22" xfId="98"/>
    <cellStyle name="Обычный 2 23" xfId="103"/>
    <cellStyle name="Обычный 2 24" xfId="108"/>
    <cellStyle name="Обычный 2 25" xfId="113"/>
    <cellStyle name="Обычный 2 26" xfId="118"/>
    <cellStyle name="Обычный 2 27" xfId="123"/>
    <cellStyle name="Обычный 2 28" xfId="128"/>
    <cellStyle name="Обычный 2 29" xfId="133"/>
    <cellStyle name="Обычный 2 3" xfId="3"/>
    <cellStyle name="Обычный 2 3 10" xfId="57"/>
    <cellStyle name="Обычный 2 3 100" xfId="538"/>
    <cellStyle name="Обычный 2 3 101" xfId="544"/>
    <cellStyle name="Обычный 2 3 102" xfId="550"/>
    <cellStyle name="Обычный 2 3 103" xfId="556"/>
    <cellStyle name="Обычный 2 3 104" xfId="562"/>
    <cellStyle name="Обычный 2 3 105" xfId="568"/>
    <cellStyle name="Обычный 2 3 106" xfId="574"/>
    <cellStyle name="Обычный 2 3 107" xfId="580"/>
    <cellStyle name="Обычный 2 3 108" xfId="586"/>
    <cellStyle name="Обычный 2 3 109" xfId="592"/>
    <cellStyle name="Обычный 2 3 11" xfId="62"/>
    <cellStyle name="Обычный 2 3 110" xfId="598"/>
    <cellStyle name="Обычный 2 3 111" xfId="604"/>
    <cellStyle name="Обычный 2 3 112" xfId="610"/>
    <cellStyle name="Обычный 2 3 113" xfId="616"/>
    <cellStyle name="Обычный 2 3 114" xfId="622"/>
    <cellStyle name="Обычный 2 3 115" xfId="628"/>
    <cellStyle name="Обычный 2 3 116" xfId="634"/>
    <cellStyle name="Обычный 2 3 117" xfId="640"/>
    <cellStyle name="Обычный 2 3 118" xfId="646"/>
    <cellStyle name="Обычный 2 3 119" xfId="652"/>
    <cellStyle name="Обычный 2 3 12" xfId="67"/>
    <cellStyle name="Обычный 2 3 120" xfId="658"/>
    <cellStyle name="Обычный 2 3 121" xfId="664"/>
    <cellStyle name="Обычный 2 3 122" xfId="670"/>
    <cellStyle name="Обычный 2 3 123" xfId="676"/>
    <cellStyle name="Обычный 2 3 124" xfId="682"/>
    <cellStyle name="Обычный 2 3 125" xfId="688"/>
    <cellStyle name="Обычный 2 3 126" xfId="694"/>
    <cellStyle name="Обычный 2 3 127" xfId="700"/>
    <cellStyle name="Обычный 2 3 128" xfId="706"/>
    <cellStyle name="Обычный 2 3 129" xfId="712"/>
    <cellStyle name="Обычный 2 3 13" xfId="72"/>
    <cellStyle name="Обычный 2 3 130" xfId="718"/>
    <cellStyle name="Обычный 2 3 131" xfId="724"/>
    <cellStyle name="Обычный 2 3 132" xfId="730"/>
    <cellStyle name="Обычный 2 3 133" xfId="736"/>
    <cellStyle name="Обычный 2 3 134" xfId="742"/>
    <cellStyle name="Обычный 2 3 135" xfId="748"/>
    <cellStyle name="Обычный 2 3 136" xfId="754"/>
    <cellStyle name="Обычный 2 3 137" xfId="758"/>
    <cellStyle name="Обычный 2 3 138" xfId="17"/>
    <cellStyle name="Обычный 2 3 14" xfId="77"/>
    <cellStyle name="Обычный 2 3 15" xfId="82"/>
    <cellStyle name="Обычный 2 3 16" xfId="87"/>
    <cellStyle name="Обычный 2 3 17" xfId="92"/>
    <cellStyle name="Обычный 2 3 18" xfId="97"/>
    <cellStyle name="Обычный 2 3 19" xfId="102"/>
    <cellStyle name="Обычный 2 3 2" xfId="13"/>
    <cellStyle name="Обычный 2 3 20" xfId="107"/>
    <cellStyle name="Обычный 2 3 21" xfId="112"/>
    <cellStyle name="Обычный 2 3 22" xfId="117"/>
    <cellStyle name="Обычный 2 3 23" xfId="122"/>
    <cellStyle name="Обычный 2 3 24" xfId="127"/>
    <cellStyle name="Обычный 2 3 25" xfId="132"/>
    <cellStyle name="Обычный 2 3 26" xfId="137"/>
    <cellStyle name="Обычный 2 3 27" xfId="142"/>
    <cellStyle name="Обычный 2 3 28" xfId="147"/>
    <cellStyle name="Обычный 2 3 29" xfId="152"/>
    <cellStyle name="Обычный 2 3 3" xfId="22"/>
    <cellStyle name="Обычный 2 3 30" xfId="157"/>
    <cellStyle name="Обычный 2 3 31" xfId="162"/>
    <cellStyle name="Обычный 2 3 32" xfId="167"/>
    <cellStyle name="Обычный 2 3 33" xfId="172"/>
    <cellStyle name="Обычный 2 3 34" xfId="177"/>
    <cellStyle name="Обычный 2 3 35" xfId="182"/>
    <cellStyle name="Обычный 2 3 36" xfId="187"/>
    <cellStyle name="Обычный 2 3 37" xfId="192"/>
    <cellStyle name="Обычный 2 3 38" xfId="197"/>
    <cellStyle name="Обычный 2 3 39" xfId="202"/>
    <cellStyle name="Обычный 2 3 4" xfId="27"/>
    <cellStyle name="Обычный 2 3 40" xfId="207"/>
    <cellStyle name="Обычный 2 3 41" xfId="212"/>
    <cellStyle name="Обычный 2 3 42" xfId="217"/>
    <cellStyle name="Обычный 2 3 43" xfId="222"/>
    <cellStyle name="Обычный 2 3 44" xfId="227"/>
    <cellStyle name="Обычный 2 3 45" xfId="232"/>
    <cellStyle name="Обычный 2 3 46" xfId="237"/>
    <cellStyle name="Обычный 2 3 47" xfId="242"/>
    <cellStyle name="Обычный 2 3 48" xfId="247"/>
    <cellStyle name="Обычный 2 3 49" xfId="252"/>
    <cellStyle name="Обычный 2 3 5" xfId="32"/>
    <cellStyle name="Обычный 2 3 50" xfId="257"/>
    <cellStyle name="Обычный 2 3 51" xfId="262"/>
    <cellStyle name="Обычный 2 3 52" xfId="267"/>
    <cellStyle name="Обычный 2 3 53" xfId="272"/>
    <cellStyle name="Обычный 2 3 54" xfId="277"/>
    <cellStyle name="Обычный 2 3 55" xfId="282"/>
    <cellStyle name="Обычный 2 3 56" xfId="287"/>
    <cellStyle name="Обычный 2 3 57" xfId="292"/>
    <cellStyle name="Обычный 2 3 58" xfId="297"/>
    <cellStyle name="Обычный 2 3 59" xfId="302"/>
    <cellStyle name="Обычный 2 3 6" xfId="37"/>
    <cellStyle name="Обычный 2 3 60" xfId="307"/>
    <cellStyle name="Обычный 2 3 61" xfId="312"/>
    <cellStyle name="Обычный 2 3 62" xfId="317"/>
    <cellStyle name="Обычный 2 3 63" xfId="322"/>
    <cellStyle name="Обычный 2 3 64" xfId="327"/>
    <cellStyle name="Обычный 2 3 65" xfId="332"/>
    <cellStyle name="Обычный 2 3 66" xfId="337"/>
    <cellStyle name="Обычный 2 3 67" xfId="342"/>
    <cellStyle name="Обычный 2 3 68" xfId="347"/>
    <cellStyle name="Обычный 2 3 69" xfId="351"/>
    <cellStyle name="Обычный 2 3 7" xfId="42"/>
    <cellStyle name="Обычный 2 3 70" xfId="358"/>
    <cellStyle name="Обычный 2 3 71" xfId="364"/>
    <cellStyle name="Обычный 2 3 72" xfId="370"/>
    <cellStyle name="Обычный 2 3 73" xfId="376"/>
    <cellStyle name="Обычный 2 3 74" xfId="382"/>
    <cellStyle name="Обычный 2 3 75" xfId="388"/>
    <cellStyle name="Обычный 2 3 76" xfId="394"/>
    <cellStyle name="Обычный 2 3 77" xfId="400"/>
    <cellStyle name="Обычный 2 3 78" xfId="406"/>
    <cellStyle name="Обычный 2 3 79" xfId="412"/>
    <cellStyle name="Обычный 2 3 8" xfId="47"/>
    <cellStyle name="Обычный 2 3 80" xfId="418"/>
    <cellStyle name="Обычный 2 3 81" xfId="424"/>
    <cellStyle name="Обычный 2 3 82" xfId="430"/>
    <cellStyle name="Обычный 2 3 83" xfId="436"/>
    <cellStyle name="Обычный 2 3 84" xfId="442"/>
    <cellStyle name="Обычный 2 3 85" xfId="448"/>
    <cellStyle name="Обычный 2 3 86" xfId="454"/>
    <cellStyle name="Обычный 2 3 87" xfId="460"/>
    <cellStyle name="Обычный 2 3 88" xfId="466"/>
    <cellStyle name="Обычный 2 3 89" xfId="472"/>
    <cellStyle name="Обычный 2 3 9" xfId="52"/>
    <cellStyle name="Обычный 2 3 90" xfId="478"/>
    <cellStyle name="Обычный 2 3 91" xfId="484"/>
    <cellStyle name="Обычный 2 3 92" xfId="490"/>
    <cellStyle name="Обычный 2 3 93" xfId="496"/>
    <cellStyle name="Обычный 2 3 94" xfId="502"/>
    <cellStyle name="Обычный 2 3 95" xfId="508"/>
    <cellStyle name="Обычный 2 3 96" xfId="514"/>
    <cellStyle name="Обычный 2 3 97" xfId="520"/>
    <cellStyle name="Обычный 2 3 98" xfId="526"/>
    <cellStyle name="Обычный 2 3 99" xfId="532"/>
    <cellStyle name="Обычный 2 30" xfId="138"/>
    <cellStyle name="Обычный 2 31" xfId="143"/>
    <cellStyle name="Обычный 2 32" xfId="148"/>
    <cellStyle name="Обычный 2 33" xfId="153"/>
    <cellStyle name="Обычный 2 34" xfId="158"/>
    <cellStyle name="Обычный 2 35" xfId="163"/>
    <cellStyle name="Обычный 2 36" xfId="168"/>
    <cellStyle name="Обычный 2 37" xfId="173"/>
    <cellStyle name="Обычный 2 38" xfId="178"/>
    <cellStyle name="Обычный 2 39" xfId="183"/>
    <cellStyle name="Обычный 2 4" xfId="19"/>
    <cellStyle name="Обычный 2 40" xfId="188"/>
    <cellStyle name="Обычный 2 41" xfId="193"/>
    <cellStyle name="Обычный 2 42" xfId="198"/>
    <cellStyle name="Обычный 2 43" xfId="203"/>
    <cellStyle name="Обычный 2 44" xfId="208"/>
    <cellStyle name="Обычный 2 45" xfId="213"/>
    <cellStyle name="Обычный 2 46" xfId="218"/>
    <cellStyle name="Обычный 2 47" xfId="223"/>
    <cellStyle name="Обычный 2 48" xfId="228"/>
    <cellStyle name="Обычный 2 49" xfId="233"/>
    <cellStyle name="Обычный 2 5" xfId="18"/>
    <cellStyle name="Обычный 2 50" xfId="238"/>
    <cellStyle name="Обычный 2 51" xfId="243"/>
    <cellStyle name="Обычный 2 52" xfId="248"/>
    <cellStyle name="Обычный 2 53" xfId="253"/>
    <cellStyle name="Обычный 2 54" xfId="258"/>
    <cellStyle name="Обычный 2 55" xfId="263"/>
    <cellStyle name="Обычный 2 56" xfId="268"/>
    <cellStyle name="Обычный 2 57" xfId="273"/>
    <cellStyle name="Обычный 2 58" xfId="278"/>
    <cellStyle name="Обычный 2 59" xfId="283"/>
    <cellStyle name="Обычный 2 6" xfId="21"/>
    <cellStyle name="Обычный 2 60" xfId="288"/>
    <cellStyle name="Обычный 2 61" xfId="293"/>
    <cellStyle name="Обычный 2 62" xfId="298"/>
    <cellStyle name="Обычный 2 63" xfId="303"/>
    <cellStyle name="Обычный 2 64" xfId="308"/>
    <cellStyle name="Обычный 2 65" xfId="313"/>
    <cellStyle name="Обычный 2 66" xfId="318"/>
    <cellStyle name="Обычный 2 67" xfId="323"/>
    <cellStyle name="Обычный 2 68" xfId="328"/>
    <cellStyle name="Обычный 2 69" xfId="333"/>
    <cellStyle name="Обычный 2 7" xfId="23"/>
    <cellStyle name="Обычный 2 70" xfId="338"/>
    <cellStyle name="Обычный 2 71" xfId="343"/>
    <cellStyle name="Обычный 2 72" xfId="356"/>
    <cellStyle name="Обычный 2 73" xfId="355"/>
    <cellStyle name="Обычный 2 74" xfId="359"/>
    <cellStyle name="Обычный 2 75" xfId="365"/>
    <cellStyle name="Обычный 2 76" xfId="371"/>
    <cellStyle name="Обычный 2 77" xfId="377"/>
    <cellStyle name="Обычный 2 78" xfId="383"/>
    <cellStyle name="Обычный 2 79" xfId="389"/>
    <cellStyle name="Обычный 2 8" xfId="28"/>
    <cellStyle name="Обычный 2 80" xfId="395"/>
    <cellStyle name="Обычный 2 81" xfId="401"/>
    <cellStyle name="Обычный 2 82" xfId="407"/>
    <cellStyle name="Обычный 2 83" xfId="413"/>
    <cellStyle name="Обычный 2 84" xfId="419"/>
    <cellStyle name="Обычный 2 85" xfId="425"/>
    <cellStyle name="Обычный 2 86" xfId="431"/>
    <cellStyle name="Обычный 2 87" xfId="437"/>
    <cellStyle name="Обычный 2 88" xfId="443"/>
    <cellStyle name="Обычный 2 89" xfId="449"/>
    <cellStyle name="Обычный 2 9" xfId="33"/>
    <cellStyle name="Обычный 2 90" xfId="455"/>
    <cellStyle name="Обычный 2 91" xfId="461"/>
    <cellStyle name="Обычный 2 92" xfId="467"/>
    <cellStyle name="Обычный 2 93" xfId="473"/>
    <cellStyle name="Обычный 2 94" xfId="479"/>
    <cellStyle name="Обычный 2 95" xfId="485"/>
    <cellStyle name="Обычный 2 96" xfId="491"/>
    <cellStyle name="Обычный 2 97" xfId="497"/>
    <cellStyle name="Обычный 2 98" xfId="503"/>
    <cellStyle name="Обычный 2 99" xfId="509"/>
    <cellStyle name="Обычный 2_Sheet1" xfId="10"/>
    <cellStyle name="Обычный 4" xfId="4"/>
    <cellStyle name="Обычный 4 10" xfId="59"/>
    <cellStyle name="Обычный 4 100" xfId="540"/>
    <cellStyle name="Обычный 4 101" xfId="546"/>
    <cellStyle name="Обычный 4 102" xfId="552"/>
    <cellStyle name="Обычный 4 103" xfId="558"/>
    <cellStyle name="Обычный 4 104" xfId="564"/>
    <cellStyle name="Обычный 4 105" xfId="570"/>
    <cellStyle name="Обычный 4 106" xfId="576"/>
    <cellStyle name="Обычный 4 107" xfId="582"/>
    <cellStyle name="Обычный 4 108" xfId="588"/>
    <cellStyle name="Обычный 4 109" xfId="594"/>
    <cellStyle name="Обычный 4 11" xfId="64"/>
    <cellStyle name="Обычный 4 110" xfId="600"/>
    <cellStyle name="Обычный 4 111" xfId="606"/>
    <cellStyle name="Обычный 4 112" xfId="612"/>
    <cellStyle name="Обычный 4 113" xfId="618"/>
    <cellStyle name="Обычный 4 114" xfId="624"/>
    <cellStyle name="Обычный 4 115" xfId="630"/>
    <cellStyle name="Обычный 4 116" xfId="636"/>
    <cellStyle name="Обычный 4 117" xfId="642"/>
    <cellStyle name="Обычный 4 118" xfId="648"/>
    <cellStyle name="Обычный 4 119" xfId="654"/>
    <cellStyle name="Обычный 4 12" xfId="69"/>
    <cellStyle name="Обычный 4 120" xfId="660"/>
    <cellStyle name="Обычный 4 121" xfId="666"/>
    <cellStyle name="Обычный 4 122" xfId="672"/>
    <cellStyle name="Обычный 4 123" xfId="678"/>
    <cellStyle name="Обычный 4 124" xfId="684"/>
    <cellStyle name="Обычный 4 125" xfId="690"/>
    <cellStyle name="Обычный 4 126" xfId="696"/>
    <cellStyle name="Обычный 4 127" xfId="702"/>
    <cellStyle name="Обычный 4 128" xfId="708"/>
    <cellStyle name="Обычный 4 129" xfId="714"/>
    <cellStyle name="Обычный 4 13" xfId="74"/>
    <cellStyle name="Обычный 4 130" xfId="720"/>
    <cellStyle name="Обычный 4 131" xfId="726"/>
    <cellStyle name="Обычный 4 132" xfId="732"/>
    <cellStyle name="Обычный 4 133" xfId="738"/>
    <cellStyle name="Обычный 4 134" xfId="744"/>
    <cellStyle name="Обычный 4 135" xfId="750"/>
    <cellStyle name="Обычный 4 136" xfId="755"/>
    <cellStyle name="Обычный 4 137" xfId="759"/>
    <cellStyle name="Обычный 4 138" xfId="20"/>
    <cellStyle name="Обычный 4 14" xfId="79"/>
    <cellStyle name="Обычный 4 15" xfId="84"/>
    <cellStyle name="Обычный 4 16" xfId="89"/>
    <cellStyle name="Обычный 4 17" xfId="94"/>
    <cellStyle name="Обычный 4 18" xfId="99"/>
    <cellStyle name="Обычный 4 19" xfId="104"/>
    <cellStyle name="Обычный 4 2" xfId="14"/>
    <cellStyle name="Обычный 4 20" xfId="109"/>
    <cellStyle name="Обычный 4 21" xfId="114"/>
    <cellStyle name="Обычный 4 22" xfId="119"/>
    <cellStyle name="Обычный 4 23" xfId="124"/>
    <cellStyle name="Обычный 4 24" xfId="129"/>
    <cellStyle name="Обычный 4 25" xfId="134"/>
    <cellStyle name="Обычный 4 26" xfId="139"/>
    <cellStyle name="Обычный 4 27" xfId="144"/>
    <cellStyle name="Обычный 4 28" xfId="149"/>
    <cellStyle name="Обычный 4 29" xfId="154"/>
    <cellStyle name="Обычный 4 3" xfId="24"/>
    <cellStyle name="Обычный 4 30" xfId="159"/>
    <cellStyle name="Обычный 4 31" xfId="164"/>
    <cellStyle name="Обычный 4 32" xfId="169"/>
    <cellStyle name="Обычный 4 33" xfId="174"/>
    <cellStyle name="Обычный 4 34" xfId="179"/>
    <cellStyle name="Обычный 4 35" xfId="184"/>
    <cellStyle name="Обычный 4 36" xfId="189"/>
    <cellStyle name="Обычный 4 37" xfId="194"/>
    <cellStyle name="Обычный 4 38" xfId="199"/>
    <cellStyle name="Обычный 4 39" xfId="204"/>
    <cellStyle name="Обычный 4 4" xfId="29"/>
    <cellStyle name="Обычный 4 40" xfId="209"/>
    <cellStyle name="Обычный 4 41" xfId="214"/>
    <cellStyle name="Обычный 4 42" xfId="219"/>
    <cellStyle name="Обычный 4 43" xfId="224"/>
    <cellStyle name="Обычный 4 44" xfId="229"/>
    <cellStyle name="Обычный 4 45" xfId="234"/>
    <cellStyle name="Обычный 4 46" xfId="239"/>
    <cellStyle name="Обычный 4 47" xfId="244"/>
    <cellStyle name="Обычный 4 48" xfId="249"/>
    <cellStyle name="Обычный 4 49" xfId="254"/>
    <cellStyle name="Обычный 4 5" xfId="34"/>
    <cellStyle name="Обычный 4 50" xfId="259"/>
    <cellStyle name="Обычный 4 51" xfId="264"/>
    <cellStyle name="Обычный 4 52" xfId="269"/>
    <cellStyle name="Обычный 4 53" xfId="274"/>
    <cellStyle name="Обычный 4 54" xfId="279"/>
    <cellStyle name="Обычный 4 55" xfId="284"/>
    <cellStyle name="Обычный 4 56" xfId="289"/>
    <cellStyle name="Обычный 4 57" xfId="294"/>
    <cellStyle name="Обычный 4 58" xfId="299"/>
    <cellStyle name="Обычный 4 59" xfId="304"/>
    <cellStyle name="Обычный 4 6" xfId="39"/>
    <cellStyle name="Обычный 4 60" xfId="309"/>
    <cellStyle name="Обычный 4 61" xfId="314"/>
    <cellStyle name="Обычный 4 62" xfId="319"/>
    <cellStyle name="Обычный 4 63" xfId="324"/>
    <cellStyle name="Обычный 4 64" xfId="329"/>
    <cellStyle name="Обычный 4 65" xfId="334"/>
    <cellStyle name="Обычный 4 66" xfId="339"/>
    <cellStyle name="Обычный 4 67" xfId="344"/>
    <cellStyle name="Обычный 4 68" xfId="348"/>
    <cellStyle name="Обычный 4 69" xfId="352"/>
    <cellStyle name="Обычный 4 7" xfId="44"/>
    <cellStyle name="Обычный 4 70" xfId="360"/>
    <cellStyle name="Обычный 4 71" xfId="366"/>
    <cellStyle name="Обычный 4 72" xfId="372"/>
    <cellStyle name="Обычный 4 73" xfId="378"/>
    <cellStyle name="Обычный 4 74" xfId="384"/>
    <cellStyle name="Обычный 4 75" xfId="390"/>
    <cellStyle name="Обычный 4 76" xfId="396"/>
    <cellStyle name="Обычный 4 77" xfId="402"/>
    <cellStyle name="Обычный 4 78" xfId="408"/>
    <cellStyle name="Обычный 4 79" xfId="414"/>
    <cellStyle name="Обычный 4 8" xfId="49"/>
    <cellStyle name="Обычный 4 80" xfId="420"/>
    <cellStyle name="Обычный 4 81" xfId="426"/>
    <cellStyle name="Обычный 4 82" xfId="432"/>
    <cellStyle name="Обычный 4 83" xfId="438"/>
    <cellStyle name="Обычный 4 84" xfId="444"/>
    <cellStyle name="Обычный 4 85" xfId="450"/>
    <cellStyle name="Обычный 4 86" xfId="456"/>
    <cellStyle name="Обычный 4 87" xfId="462"/>
    <cellStyle name="Обычный 4 88" xfId="468"/>
    <cellStyle name="Обычный 4 89" xfId="474"/>
    <cellStyle name="Обычный 4 9" xfId="54"/>
    <cellStyle name="Обычный 4 90" xfId="480"/>
    <cellStyle name="Обычный 4 91" xfId="486"/>
    <cellStyle name="Обычный 4 92" xfId="492"/>
    <cellStyle name="Обычный 4 93" xfId="498"/>
    <cellStyle name="Обычный 4 94" xfId="504"/>
    <cellStyle name="Обычный 4 95" xfId="510"/>
    <cellStyle name="Обычный 4 96" xfId="516"/>
    <cellStyle name="Обычный 4 97" xfId="522"/>
    <cellStyle name="Обычный 4 98" xfId="528"/>
    <cellStyle name="Обычный 4 99" xfId="534"/>
    <cellStyle name="Обычный 5" xfId="5"/>
    <cellStyle name="Обычный 5 10" xfId="60"/>
    <cellStyle name="Обычный 5 100" xfId="541"/>
    <cellStyle name="Обычный 5 101" xfId="547"/>
    <cellStyle name="Обычный 5 102" xfId="553"/>
    <cellStyle name="Обычный 5 103" xfId="559"/>
    <cellStyle name="Обычный 5 104" xfId="565"/>
    <cellStyle name="Обычный 5 105" xfId="571"/>
    <cellStyle name="Обычный 5 106" xfId="577"/>
    <cellStyle name="Обычный 5 107" xfId="583"/>
    <cellStyle name="Обычный 5 108" xfId="589"/>
    <cellStyle name="Обычный 5 109" xfId="595"/>
    <cellStyle name="Обычный 5 11" xfId="65"/>
    <cellStyle name="Обычный 5 110" xfId="601"/>
    <cellStyle name="Обычный 5 111" xfId="607"/>
    <cellStyle name="Обычный 5 112" xfId="613"/>
    <cellStyle name="Обычный 5 113" xfId="619"/>
    <cellStyle name="Обычный 5 114" xfId="625"/>
    <cellStyle name="Обычный 5 115" xfId="631"/>
    <cellStyle name="Обычный 5 116" xfId="637"/>
    <cellStyle name="Обычный 5 117" xfId="643"/>
    <cellStyle name="Обычный 5 118" xfId="649"/>
    <cellStyle name="Обычный 5 119" xfId="655"/>
    <cellStyle name="Обычный 5 12" xfId="70"/>
    <cellStyle name="Обычный 5 120" xfId="661"/>
    <cellStyle name="Обычный 5 121" xfId="667"/>
    <cellStyle name="Обычный 5 122" xfId="673"/>
    <cellStyle name="Обычный 5 123" xfId="679"/>
    <cellStyle name="Обычный 5 124" xfId="685"/>
    <cellStyle name="Обычный 5 125" xfId="691"/>
    <cellStyle name="Обычный 5 126" xfId="697"/>
    <cellStyle name="Обычный 5 127" xfId="703"/>
    <cellStyle name="Обычный 5 128" xfId="709"/>
    <cellStyle name="Обычный 5 129" xfId="715"/>
    <cellStyle name="Обычный 5 13" xfId="75"/>
    <cellStyle name="Обычный 5 130" xfId="721"/>
    <cellStyle name="Обычный 5 131" xfId="727"/>
    <cellStyle name="Обычный 5 132" xfId="733"/>
    <cellStyle name="Обычный 5 133" xfId="739"/>
    <cellStyle name="Обычный 5 134" xfId="745"/>
    <cellStyle name="Обычный 5 135" xfId="751"/>
    <cellStyle name="Обычный 5 136" xfId="756"/>
    <cellStyle name="Обычный 5 137" xfId="760"/>
    <cellStyle name="Обычный 5 138" xfId="12"/>
    <cellStyle name="Обычный 5 14" xfId="80"/>
    <cellStyle name="Обычный 5 15" xfId="85"/>
    <cellStyle name="Обычный 5 16" xfId="90"/>
    <cellStyle name="Обычный 5 17" xfId="95"/>
    <cellStyle name="Обычный 5 18" xfId="100"/>
    <cellStyle name="Обычный 5 19" xfId="105"/>
    <cellStyle name="Обычный 5 2" xfId="15"/>
    <cellStyle name="Обычный 5 20" xfId="110"/>
    <cellStyle name="Обычный 5 21" xfId="115"/>
    <cellStyle name="Обычный 5 22" xfId="120"/>
    <cellStyle name="Обычный 5 23" xfId="125"/>
    <cellStyle name="Обычный 5 24" xfId="130"/>
    <cellStyle name="Обычный 5 25" xfId="135"/>
    <cellStyle name="Обычный 5 26" xfId="140"/>
    <cellStyle name="Обычный 5 27" xfId="145"/>
    <cellStyle name="Обычный 5 28" xfId="150"/>
    <cellStyle name="Обычный 5 29" xfId="155"/>
    <cellStyle name="Обычный 5 3" xfId="25"/>
    <cellStyle name="Обычный 5 30" xfId="160"/>
    <cellStyle name="Обычный 5 31" xfId="165"/>
    <cellStyle name="Обычный 5 32" xfId="170"/>
    <cellStyle name="Обычный 5 33" xfId="175"/>
    <cellStyle name="Обычный 5 34" xfId="180"/>
    <cellStyle name="Обычный 5 35" xfId="185"/>
    <cellStyle name="Обычный 5 36" xfId="190"/>
    <cellStyle name="Обычный 5 37" xfId="195"/>
    <cellStyle name="Обычный 5 38" xfId="200"/>
    <cellStyle name="Обычный 5 39" xfId="205"/>
    <cellStyle name="Обычный 5 4" xfId="30"/>
    <cellStyle name="Обычный 5 40" xfId="210"/>
    <cellStyle name="Обычный 5 41" xfId="215"/>
    <cellStyle name="Обычный 5 42" xfId="220"/>
    <cellStyle name="Обычный 5 43" xfId="225"/>
    <cellStyle name="Обычный 5 44" xfId="230"/>
    <cellStyle name="Обычный 5 45" xfId="235"/>
    <cellStyle name="Обычный 5 46" xfId="240"/>
    <cellStyle name="Обычный 5 47" xfId="245"/>
    <cellStyle name="Обычный 5 48" xfId="250"/>
    <cellStyle name="Обычный 5 49" xfId="255"/>
    <cellStyle name="Обычный 5 5" xfId="35"/>
    <cellStyle name="Обычный 5 50" xfId="260"/>
    <cellStyle name="Обычный 5 51" xfId="265"/>
    <cellStyle name="Обычный 5 52" xfId="270"/>
    <cellStyle name="Обычный 5 53" xfId="275"/>
    <cellStyle name="Обычный 5 54" xfId="280"/>
    <cellStyle name="Обычный 5 55" xfId="285"/>
    <cellStyle name="Обычный 5 56" xfId="290"/>
    <cellStyle name="Обычный 5 57" xfId="295"/>
    <cellStyle name="Обычный 5 58" xfId="300"/>
    <cellStyle name="Обычный 5 59" xfId="305"/>
    <cellStyle name="Обычный 5 6" xfId="40"/>
    <cellStyle name="Обычный 5 60" xfId="310"/>
    <cellStyle name="Обычный 5 61" xfId="315"/>
    <cellStyle name="Обычный 5 62" xfId="320"/>
    <cellStyle name="Обычный 5 63" xfId="325"/>
    <cellStyle name="Обычный 5 64" xfId="330"/>
    <cellStyle name="Обычный 5 65" xfId="335"/>
    <cellStyle name="Обычный 5 66" xfId="340"/>
    <cellStyle name="Обычный 5 67" xfId="345"/>
    <cellStyle name="Обычный 5 68" xfId="349"/>
    <cellStyle name="Обычный 5 69" xfId="353"/>
    <cellStyle name="Обычный 5 7" xfId="45"/>
    <cellStyle name="Обычный 5 70" xfId="361"/>
    <cellStyle name="Обычный 5 71" xfId="367"/>
    <cellStyle name="Обычный 5 72" xfId="373"/>
    <cellStyle name="Обычный 5 73" xfId="379"/>
    <cellStyle name="Обычный 5 74" xfId="385"/>
    <cellStyle name="Обычный 5 75" xfId="391"/>
    <cellStyle name="Обычный 5 76" xfId="397"/>
    <cellStyle name="Обычный 5 77" xfId="403"/>
    <cellStyle name="Обычный 5 78" xfId="409"/>
    <cellStyle name="Обычный 5 79" xfId="415"/>
    <cellStyle name="Обычный 5 8" xfId="50"/>
    <cellStyle name="Обычный 5 80" xfId="421"/>
    <cellStyle name="Обычный 5 81" xfId="427"/>
    <cellStyle name="Обычный 5 82" xfId="433"/>
    <cellStyle name="Обычный 5 83" xfId="439"/>
    <cellStyle name="Обычный 5 84" xfId="445"/>
    <cellStyle name="Обычный 5 85" xfId="451"/>
    <cellStyle name="Обычный 5 86" xfId="457"/>
    <cellStyle name="Обычный 5 87" xfId="463"/>
    <cellStyle name="Обычный 5 88" xfId="469"/>
    <cellStyle name="Обычный 5 89" xfId="475"/>
    <cellStyle name="Обычный 5 9" xfId="55"/>
    <cellStyle name="Обычный 5 90" xfId="481"/>
    <cellStyle name="Обычный 5 91" xfId="487"/>
    <cellStyle name="Обычный 5 92" xfId="493"/>
    <cellStyle name="Обычный 5 93" xfId="499"/>
    <cellStyle name="Обычный 5 94" xfId="505"/>
    <cellStyle name="Обычный 5 95" xfId="511"/>
    <cellStyle name="Обычный 5 96" xfId="517"/>
    <cellStyle name="Обычный 5 97" xfId="523"/>
    <cellStyle name="Обычный 5 98" xfId="529"/>
    <cellStyle name="Обычный 5 99" xfId="535"/>
    <cellStyle name="Обычный 6" xfId="6"/>
    <cellStyle name="Обычный 6 10" xfId="61"/>
    <cellStyle name="Обычный 6 100" xfId="542"/>
    <cellStyle name="Обычный 6 101" xfId="548"/>
    <cellStyle name="Обычный 6 102" xfId="554"/>
    <cellStyle name="Обычный 6 103" xfId="560"/>
    <cellStyle name="Обычный 6 104" xfId="566"/>
    <cellStyle name="Обычный 6 105" xfId="572"/>
    <cellStyle name="Обычный 6 106" xfId="578"/>
    <cellStyle name="Обычный 6 107" xfId="584"/>
    <cellStyle name="Обычный 6 108" xfId="590"/>
    <cellStyle name="Обычный 6 109" xfId="596"/>
    <cellStyle name="Обычный 6 11" xfId="66"/>
    <cellStyle name="Обычный 6 110" xfId="602"/>
    <cellStyle name="Обычный 6 111" xfId="608"/>
    <cellStyle name="Обычный 6 112" xfId="614"/>
    <cellStyle name="Обычный 6 113" xfId="620"/>
    <cellStyle name="Обычный 6 114" xfId="626"/>
    <cellStyle name="Обычный 6 115" xfId="632"/>
    <cellStyle name="Обычный 6 116" xfId="638"/>
    <cellStyle name="Обычный 6 117" xfId="644"/>
    <cellStyle name="Обычный 6 118" xfId="650"/>
    <cellStyle name="Обычный 6 119" xfId="656"/>
    <cellStyle name="Обычный 6 12" xfId="71"/>
    <cellStyle name="Обычный 6 120" xfId="662"/>
    <cellStyle name="Обычный 6 121" xfId="668"/>
    <cellStyle name="Обычный 6 122" xfId="674"/>
    <cellStyle name="Обычный 6 123" xfId="680"/>
    <cellStyle name="Обычный 6 124" xfId="686"/>
    <cellStyle name="Обычный 6 125" xfId="692"/>
    <cellStyle name="Обычный 6 126" xfId="698"/>
    <cellStyle name="Обычный 6 127" xfId="704"/>
    <cellStyle name="Обычный 6 128" xfId="710"/>
    <cellStyle name="Обычный 6 129" xfId="716"/>
    <cellStyle name="Обычный 6 13" xfId="76"/>
    <cellStyle name="Обычный 6 130" xfId="722"/>
    <cellStyle name="Обычный 6 131" xfId="728"/>
    <cellStyle name="Обычный 6 132" xfId="734"/>
    <cellStyle name="Обычный 6 133" xfId="740"/>
    <cellStyle name="Обычный 6 134" xfId="746"/>
    <cellStyle name="Обычный 6 135" xfId="752"/>
    <cellStyle name="Обычный 6 136" xfId="757"/>
    <cellStyle name="Обычный 6 137" xfId="761"/>
    <cellStyle name="Обычный 6 138" xfId="11"/>
    <cellStyle name="Обычный 6 14" xfId="81"/>
    <cellStyle name="Обычный 6 15" xfId="86"/>
    <cellStyle name="Обычный 6 16" xfId="91"/>
    <cellStyle name="Обычный 6 17" xfId="96"/>
    <cellStyle name="Обычный 6 18" xfId="101"/>
    <cellStyle name="Обычный 6 19" xfId="106"/>
    <cellStyle name="Обычный 6 2" xfId="16"/>
    <cellStyle name="Обычный 6 20" xfId="111"/>
    <cellStyle name="Обычный 6 21" xfId="116"/>
    <cellStyle name="Обычный 6 22" xfId="121"/>
    <cellStyle name="Обычный 6 23" xfId="126"/>
    <cellStyle name="Обычный 6 24" xfId="131"/>
    <cellStyle name="Обычный 6 25" xfId="136"/>
    <cellStyle name="Обычный 6 26" xfId="141"/>
    <cellStyle name="Обычный 6 27" xfId="146"/>
    <cellStyle name="Обычный 6 28" xfId="151"/>
    <cellStyle name="Обычный 6 29" xfId="156"/>
    <cellStyle name="Обычный 6 3" xfId="26"/>
    <cellStyle name="Обычный 6 30" xfId="161"/>
    <cellStyle name="Обычный 6 31" xfId="166"/>
    <cellStyle name="Обычный 6 32" xfId="171"/>
    <cellStyle name="Обычный 6 33" xfId="176"/>
    <cellStyle name="Обычный 6 34" xfId="181"/>
    <cellStyle name="Обычный 6 35" xfId="186"/>
    <cellStyle name="Обычный 6 36" xfId="191"/>
    <cellStyle name="Обычный 6 37" xfId="196"/>
    <cellStyle name="Обычный 6 38" xfId="201"/>
    <cellStyle name="Обычный 6 39" xfId="206"/>
    <cellStyle name="Обычный 6 4" xfId="31"/>
    <cellStyle name="Обычный 6 40" xfId="211"/>
    <cellStyle name="Обычный 6 41" xfId="216"/>
    <cellStyle name="Обычный 6 42" xfId="221"/>
    <cellStyle name="Обычный 6 43" xfId="226"/>
    <cellStyle name="Обычный 6 44" xfId="231"/>
    <cellStyle name="Обычный 6 45" xfId="236"/>
    <cellStyle name="Обычный 6 46" xfId="241"/>
    <cellStyle name="Обычный 6 47" xfId="246"/>
    <cellStyle name="Обычный 6 48" xfId="251"/>
    <cellStyle name="Обычный 6 49" xfId="256"/>
    <cellStyle name="Обычный 6 5" xfId="36"/>
    <cellStyle name="Обычный 6 50" xfId="261"/>
    <cellStyle name="Обычный 6 51" xfId="266"/>
    <cellStyle name="Обычный 6 52" xfId="271"/>
    <cellStyle name="Обычный 6 53" xfId="276"/>
    <cellStyle name="Обычный 6 54" xfId="281"/>
    <cellStyle name="Обычный 6 55" xfId="286"/>
    <cellStyle name="Обычный 6 56" xfId="291"/>
    <cellStyle name="Обычный 6 57" xfId="296"/>
    <cellStyle name="Обычный 6 58" xfId="301"/>
    <cellStyle name="Обычный 6 59" xfId="306"/>
    <cellStyle name="Обычный 6 6" xfId="41"/>
    <cellStyle name="Обычный 6 60" xfId="311"/>
    <cellStyle name="Обычный 6 61" xfId="316"/>
    <cellStyle name="Обычный 6 62" xfId="321"/>
    <cellStyle name="Обычный 6 63" xfId="326"/>
    <cellStyle name="Обычный 6 64" xfId="331"/>
    <cellStyle name="Обычный 6 65" xfId="336"/>
    <cellStyle name="Обычный 6 66" xfId="341"/>
    <cellStyle name="Обычный 6 67" xfId="346"/>
    <cellStyle name="Обычный 6 68" xfId="350"/>
    <cellStyle name="Обычный 6 69" xfId="354"/>
    <cellStyle name="Обычный 6 7" xfId="46"/>
    <cellStyle name="Обычный 6 70" xfId="362"/>
    <cellStyle name="Обычный 6 71" xfId="368"/>
    <cellStyle name="Обычный 6 72" xfId="374"/>
    <cellStyle name="Обычный 6 73" xfId="380"/>
    <cellStyle name="Обычный 6 74" xfId="386"/>
    <cellStyle name="Обычный 6 75" xfId="392"/>
    <cellStyle name="Обычный 6 76" xfId="398"/>
    <cellStyle name="Обычный 6 77" xfId="404"/>
    <cellStyle name="Обычный 6 78" xfId="410"/>
    <cellStyle name="Обычный 6 79" xfId="416"/>
    <cellStyle name="Обычный 6 8" xfId="51"/>
    <cellStyle name="Обычный 6 80" xfId="422"/>
    <cellStyle name="Обычный 6 81" xfId="428"/>
    <cellStyle name="Обычный 6 82" xfId="434"/>
    <cellStyle name="Обычный 6 83" xfId="440"/>
    <cellStyle name="Обычный 6 84" xfId="446"/>
    <cellStyle name="Обычный 6 85" xfId="452"/>
    <cellStyle name="Обычный 6 86" xfId="458"/>
    <cellStyle name="Обычный 6 87" xfId="464"/>
    <cellStyle name="Обычный 6 88" xfId="470"/>
    <cellStyle name="Обычный 6 89" xfId="476"/>
    <cellStyle name="Обычный 6 9" xfId="56"/>
    <cellStyle name="Обычный 6 90" xfId="482"/>
    <cellStyle name="Обычный 6 91" xfId="488"/>
    <cellStyle name="Обычный 6 92" xfId="494"/>
    <cellStyle name="Обычный 6 93" xfId="500"/>
    <cellStyle name="Обычный 6 94" xfId="506"/>
    <cellStyle name="Обычный 6 95" xfId="512"/>
    <cellStyle name="Обычный 6 96" xfId="518"/>
    <cellStyle name="Обычный 6 97" xfId="524"/>
    <cellStyle name="Обычный 6 98" xfId="530"/>
    <cellStyle name="Обычный 6 99" xfId="5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26"/>
  <sheetViews>
    <sheetView showZeros="0" tabSelected="1" view="pageBreakPreview" zoomScale="72" zoomScaleNormal="72" zoomScaleSheetLayoutView="72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F31" sqref="F31"/>
    </sheetView>
  </sheetViews>
  <sheetFormatPr defaultColWidth="8.85546875" defaultRowHeight="15" x14ac:dyDescent="0.25"/>
  <cols>
    <col min="1" max="1" width="13.7109375" style="31" customWidth="1"/>
    <col min="2" max="2" width="18.5703125" style="31" customWidth="1"/>
    <col min="3" max="3" width="9" style="31" customWidth="1"/>
    <col min="4" max="4" width="13" style="31" customWidth="1"/>
    <col min="5" max="5" width="14.85546875" style="31" customWidth="1"/>
    <col min="6" max="6" width="18.140625" style="31" customWidth="1"/>
    <col min="7" max="7" width="8" style="31" customWidth="1"/>
    <col min="8" max="8" width="17.7109375" style="32" customWidth="1"/>
    <col min="9" max="9" width="20.28515625" style="11" customWidth="1"/>
    <col min="10" max="10" width="17.140625" style="11" customWidth="1"/>
    <col min="11" max="11" width="16.5703125" style="11" customWidth="1"/>
    <col min="12" max="12" width="18.85546875" style="11" customWidth="1"/>
    <col min="13" max="13" width="18.42578125" style="11" customWidth="1"/>
    <col min="14" max="14" width="17.5703125" style="11" customWidth="1"/>
    <col min="15" max="16384" width="8.85546875" style="6"/>
  </cols>
  <sheetData>
    <row r="1" spans="1:14" ht="27.75" customHeight="1" x14ac:dyDescent="0.25">
      <c r="A1" s="197" t="s">
        <v>905</v>
      </c>
      <c r="B1" s="197"/>
      <c r="C1" s="197"/>
      <c r="D1" s="197"/>
      <c r="E1" s="197"/>
      <c r="F1" s="197"/>
      <c r="G1" s="206" t="s">
        <v>919</v>
      </c>
      <c r="H1" s="206"/>
      <c r="I1" s="206"/>
      <c r="J1" s="206"/>
      <c r="K1" s="206"/>
      <c r="L1" s="206"/>
      <c r="M1" s="63"/>
      <c r="N1" s="76"/>
    </row>
    <row r="2" spans="1:14" s="12" customFormat="1" ht="20.25" customHeight="1" x14ac:dyDescent="0.25">
      <c r="A2" s="71" t="s">
        <v>906</v>
      </c>
      <c r="B2" s="72"/>
      <c r="C2" s="63"/>
      <c r="D2" s="71"/>
      <c r="E2" s="63"/>
      <c r="F2" s="63"/>
      <c r="G2" s="199" t="s">
        <v>902</v>
      </c>
      <c r="H2" s="199"/>
      <c r="I2" s="199"/>
      <c r="J2" s="199"/>
      <c r="K2" s="199"/>
      <c r="L2" s="199"/>
      <c r="M2" s="63"/>
      <c r="N2" s="76"/>
    </row>
    <row r="3" spans="1:14" ht="18" customHeight="1" x14ac:dyDescent="0.25">
      <c r="A3" s="71" t="s">
        <v>907</v>
      </c>
      <c r="B3" s="71"/>
      <c r="C3" s="71"/>
      <c r="D3" s="71"/>
      <c r="E3" s="156"/>
      <c r="F3" s="71"/>
      <c r="G3" s="199"/>
      <c r="H3" s="199"/>
      <c r="I3" s="199"/>
      <c r="J3" s="199"/>
      <c r="K3" s="199"/>
      <c r="L3" s="199"/>
      <c r="M3" s="71"/>
      <c r="N3" s="77"/>
    </row>
    <row r="4" spans="1:14" ht="22.5" customHeight="1" x14ac:dyDescent="0.25">
      <c r="A4" s="71" t="s">
        <v>911</v>
      </c>
      <c r="D4" s="71"/>
      <c r="G4" s="207" t="s">
        <v>918</v>
      </c>
      <c r="H4" s="207"/>
      <c r="I4" s="207"/>
      <c r="J4" s="29">
        <v>6370266600</v>
      </c>
      <c r="K4" s="26" t="s">
        <v>910</v>
      </c>
      <c r="L4" s="83">
        <v>10</v>
      </c>
      <c r="N4" s="77"/>
    </row>
    <row r="5" spans="1:14" ht="35.25" customHeight="1" x14ac:dyDescent="0.25">
      <c r="A5" s="73" t="s">
        <v>912</v>
      </c>
      <c r="D5" s="73"/>
      <c r="F5" s="33"/>
      <c r="G5" s="204" t="s">
        <v>917</v>
      </c>
      <c r="H5" s="205"/>
      <c r="I5" s="205"/>
      <c r="J5" s="29">
        <f>0.639*(I17+(J4*L4)/100)</f>
        <v>2070078595.5825</v>
      </c>
      <c r="L5" s="96">
        <f>J4*L4/100</f>
        <v>637026660</v>
      </c>
      <c r="N5" s="77"/>
    </row>
    <row r="6" spans="1:14" ht="19.5" customHeight="1" x14ac:dyDescent="0.25">
      <c r="A6" s="73" t="s">
        <v>908</v>
      </c>
      <c r="D6" s="73"/>
      <c r="E6" s="33"/>
      <c r="G6" s="202" t="s">
        <v>708</v>
      </c>
      <c r="H6" s="203"/>
      <c r="I6" s="203"/>
      <c r="J6" s="111">
        <v>0.29599999999999999</v>
      </c>
      <c r="N6" s="77"/>
    </row>
    <row r="7" spans="1:14" ht="19.5" customHeight="1" x14ac:dyDescent="0.25">
      <c r="A7" s="73" t="s">
        <v>909</v>
      </c>
      <c r="D7" s="73"/>
      <c r="F7" s="33"/>
      <c r="G7" s="202" t="s">
        <v>709</v>
      </c>
      <c r="H7" s="203"/>
      <c r="I7" s="203"/>
      <c r="J7" s="13">
        <f>J5*(100%-J6)</f>
        <v>1457335331.2900798</v>
      </c>
      <c r="K7" s="15" t="s">
        <v>710</v>
      </c>
      <c r="L7" s="13">
        <f>J5*J6</f>
        <v>612743264.29241991</v>
      </c>
      <c r="M7" s="16"/>
      <c r="N7" s="77"/>
    </row>
    <row r="8" spans="1:14" ht="18.75" customHeight="1" x14ac:dyDescent="0.25">
      <c r="E8" s="68"/>
      <c r="G8" s="202" t="s">
        <v>711</v>
      </c>
      <c r="H8" s="203"/>
      <c r="I8" s="203"/>
      <c r="J8" s="14">
        <v>0.6</v>
      </c>
      <c r="K8" s="15" t="s">
        <v>712</v>
      </c>
      <c r="L8" s="17">
        <v>0.6</v>
      </c>
      <c r="M8" s="18"/>
      <c r="N8" s="77"/>
    </row>
    <row r="9" spans="1:14" ht="18.75" customHeight="1" x14ac:dyDescent="0.25">
      <c r="E9" s="68"/>
      <c r="G9" s="202" t="s">
        <v>712</v>
      </c>
      <c r="H9" s="203"/>
      <c r="I9" s="203"/>
      <c r="J9" s="14">
        <v>0.3</v>
      </c>
      <c r="K9" s="15" t="s">
        <v>713</v>
      </c>
      <c r="L9" s="17">
        <v>0.4</v>
      </c>
      <c r="M9" s="18"/>
      <c r="N9" s="77"/>
    </row>
    <row r="10" spans="1:14" ht="15" customHeight="1" x14ac:dyDescent="0.25">
      <c r="A10" s="60"/>
      <c r="B10" s="60"/>
      <c r="E10" s="68"/>
      <c r="G10" s="202" t="s">
        <v>713</v>
      </c>
      <c r="H10" s="203"/>
      <c r="I10" s="203"/>
      <c r="J10" s="14">
        <v>0.1</v>
      </c>
      <c r="K10" s="15" t="s">
        <v>714</v>
      </c>
      <c r="L10" s="19">
        <f>E18-E21-E43</f>
        <v>1556103</v>
      </c>
      <c r="M10" s="18"/>
      <c r="N10" s="78"/>
    </row>
    <row r="11" spans="1:14" ht="18" customHeight="1" x14ac:dyDescent="0.3">
      <c r="A11" s="70"/>
      <c r="B11" s="67"/>
      <c r="E11" s="68"/>
      <c r="F11" s="152"/>
      <c r="G11" s="200" t="s">
        <v>715</v>
      </c>
      <c r="H11" s="201"/>
      <c r="I11" s="201"/>
      <c r="J11" s="20">
        <v>1.3</v>
      </c>
      <c r="K11" s="15" t="s">
        <v>716</v>
      </c>
      <c r="L11" s="21">
        <f>D18-D21-D43</f>
        <v>27840.216592999997</v>
      </c>
      <c r="M11" s="22"/>
      <c r="N11" s="79"/>
    </row>
    <row r="12" spans="1:14" ht="20.25" customHeight="1" x14ac:dyDescent="0.25">
      <c r="A12" s="61"/>
      <c r="B12" s="61"/>
      <c r="C12" s="61"/>
      <c r="D12" s="61"/>
      <c r="E12" s="101"/>
      <c r="F12" s="99"/>
      <c r="G12" s="198"/>
      <c r="H12" s="198"/>
      <c r="I12" s="198"/>
      <c r="J12" s="198"/>
      <c r="K12" s="23"/>
      <c r="L12" s="23"/>
      <c r="M12" s="23"/>
      <c r="N12" s="98" t="s">
        <v>854</v>
      </c>
    </row>
    <row r="13" spans="1:14" ht="33.75" customHeight="1" x14ac:dyDescent="0.25">
      <c r="A13" s="208" t="s">
        <v>717</v>
      </c>
      <c r="B13" s="208" t="s">
        <v>0</v>
      </c>
      <c r="C13" s="209" t="s">
        <v>701</v>
      </c>
      <c r="D13" s="208" t="s">
        <v>705</v>
      </c>
      <c r="E13" s="208" t="s">
        <v>928</v>
      </c>
      <c r="F13" s="214" t="s">
        <v>926</v>
      </c>
      <c r="G13" s="220" t="s">
        <v>718</v>
      </c>
      <c r="H13" s="214" t="s">
        <v>719</v>
      </c>
      <c r="I13" s="217" t="s">
        <v>720</v>
      </c>
      <c r="J13" s="223" t="s">
        <v>721</v>
      </c>
      <c r="K13" s="217" t="s">
        <v>722</v>
      </c>
      <c r="L13" s="227" t="s">
        <v>707</v>
      </c>
      <c r="M13" s="217" t="s">
        <v>706</v>
      </c>
      <c r="N13" s="226" t="s">
        <v>723</v>
      </c>
    </row>
    <row r="14" spans="1:14" ht="31.5" customHeight="1" x14ac:dyDescent="0.25">
      <c r="A14" s="208"/>
      <c r="B14" s="208"/>
      <c r="C14" s="210"/>
      <c r="D14" s="208"/>
      <c r="E14" s="208"/>
      <c r="F14" s="215"/>
      <c r="G14" s="221"/>
      <c r="H14" s="215"/>
      <c r="I14" s="218"/>
      <c r="J14" s="224"/>
      <c r="K14" s="218"/>
      <c r="L14" s="228"/>
      <c r="M14" s="218"/>
      <c r="N14" s="226"/>
    </row>
    <row r="15" spans="1:14" ht="72.75" customHeight="1" x14ac:dyDescent="0.25">
      <c r="A15" s="208"/>
      <c r="B15" s="208"/>
      <c r="C15" s="211"/>
      <c r="D15" s="208"/>
      <c r="E15" s="208"/>
      <c r="F15" s="216"/>
      <c r="G15" s="222"/>
      <c r="H15" s="216"/>
      <c r="I15" s="219"/>
      <c r="J15" s="225"/>
      <c r="K15" s="219"/>
      <c r="L15" s="229"/>
      <c r="M15" s="219"/>
      <c r="N15" s="226"/>
    </row>
    <row r="16" spans="1:14" s="24" customFormat="1" x14ac:dyDescent="0.25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724</v>
      </c>
      <c r="I16" s="7" t="s">
        <v>725</v>
      </c>
      <c r="J16" s="7" t="s">
        <v>916</v>
      </c>
      <c r="K16" s="7">
        <v>11</v>
      </c>
      <c r="L16" s="7">
        <v>12</v>
      </c>
      <c r="M16" s="7">
        <v>13</v>
      </c>
      <c r="N16" s="7">
        <v>14</v>
      </c>
    </row>
    <row r="17" spans="1:14" ht="22.5" customHeight="1" x14ac:dyDescent="0.25">
      <c r="A17" s="35"/>
      <c r="B17" s="212" t="s">
        <v>702</v>
      </c>
      <c r="C17" s="213"/>
      <c r="D17" s="36"/>
      <c r="E17" s="110"/>
      <c r="F17" s="37">
        <f>F18+F19</f>
        <v>7130255330</v>
      </c>
      <c r="G17" s="38"/>
      <c r="H17" s="37">
        <f>H18+H19</f>
        <v>4527722372.5</v>
      </c>
      <c r="I17" s="8">
        <f>I18+I19</f>
        <v>2602532957.5</v>
      </c>
      <c r="J17" s="8"/>
      <c r="K17" s="1"/>
      <c r="L17" s="8">
        <f>L18+L19</f>
        <v>1457335331.2900805</v>
      </c>
      <c r="M17" s="8">
        <f>M18+M19</f>
        <v>612743264.29241991</v>
      </c>
      <c r="N17" s="8">
        <f>N18+N19</f>
        <v>2070078595.5825005</v>
      </c>
    </row>
    <row r="18" spans="1:14" ht="25.15" customHeight="1" x14ac:dyDescent="0.25">
      <c r="A18" s="35"/>
      <c r="B18" s="212" t="s">
        <v>703</v>
      </c>
      <c r="C18" s="213"/>
      <c r="D18" s="39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58">
        <f t="shared" si="0"/>
        <v>2310921</v>
      </c>
      <c r="F18" s="37">
        <f t="shared" si="0"/>
        <v>4574331020</v>
      </c>
      <c r="G18" s="38"/>
      <c r="H18" s="37">
        <f>H21+H43+H49+H79+H90+H122+H163+H194+H226+H257+H284+H313+H339+H371+H386+H422+H459+H503+H526+H569+H598+H627+H654+H679+H721+H750+H812+H851+H882+H909+H936+H955+H990+H782</f>
        <v>2602532957.5</v>
      </c>
      <c r="I18" s="8">
        <f>I21+I43+I49+I79+I90+I122+I163+I194+I226+I257+I284+I313+I339+I371+I386+I422+I459+I503+I526+I569+I598+I627+I654+I679+I721+I750+I812+I851+I882+I909+I936+I955+I990+I782</f>
        <v>1971798062.5</v>
      </c>
      <c r="J18" s="8"/>
      <c r="K18" s="1"/>
      <c r="L18" s="8">
        <f>L21+L43+L49+L79+L90+L122+L163+L194+L226+L257+L284+L313+L339+L371+L386+L422+L459+L503+L526+L569+L598+L627+L654+L679+L721+L750+L812+L851+L882+L909+L936+L955+L990+L782</f>
        <v>0</v>
      </c>
      <c r="M18" s="8">
        <f>M21+M43+M49+M79+M90+M122+M163+M194+M226+M257+M284+M313+M339+M371+M386+M422+M459+M503+M526+M569+M598+M627+M654+M679+M721+M750+M812+M851+M882+M909+M936+M955+M990+M782</f>
        <v>612743264.29241991</v>
      </c>
      <c r="N18" s="8">
        <f>L18+M18</f>
        <v>612743264.29241991</v>
      </c>
    </row>
    <row r="19" spans="1:14" ht="20.45" customHeight="1" x14ac:dyDescent="0.25">
      <c r="A19" s="35"/>
      <c r="B19" s="212" t="s">
        <v>704</v>
      </c>
      <c r="C19" s="213"/>
      <c r="D19" s="39">
        <f t="shared" si="0"/>
        <v>28325.422492999998</v>
      </c>
      <c r="E19" s="58">
        <f t="shared" si="0"/>
        <v>1678733</v>
      </c>
      <c r="F19" s="37">
        <f t="shared" si="0"/>
        <v>2555924310</v>
      </c>
      <c r="G19" s="38"/>
      <c r="H19" s="37">
        <f>H22+H44+H50+H80+H91+H123+H164+H195+H227+H258+H285+H314+H340+H372+H387+H423+H460+H504+H527+H570+H599+H628+H655+H680+H722+H751+H813+H852+H883+H910+H937+H956+H991+H783</f>
        <v>1925189415</v>
      </c>
      <c r="I19" s="86">
        <f>I22+I44+I50+I80+I91+I123+I164+I195+I227+I258+I285+I314+I340+I372+I387+I423+I460+I504+I527+I570+I599+I628+I655+I680+I722+I751+I813+I852+I883+I910+I937+I956+I991+I783</f>
        <v>630734895</v>
      </c>
      <c r="J19" s="8">
        <f>F19/E19</f>
        <v>1522.5317605598984</v>
      </c>
      <c r="K19" s="8">
        <f>SUMIF(K24:K1025,"&gt;0")</f>
        <v>1046975.4615338014</v>
      </c>
      <c r="L19" s="8">
        <f>L22+L44+L50+L80+L91+L123+L164+L195+L227+L258+L285+L314+L340+L372+L387+L423+L460+L504+L527+L570+L599+L628+L655+L680+L722+L751+L813+L852+L883+L910+L937+L956+L991+L783</f>
        <v>1457335331.2900805</v>
      </c>
      <c r="M19" s="8">
        <f>M22+M44+M50+M80+M91+M123+M164+M195+M227+M258+M285+M314+M340+M372+M387+M423+M460+M504+M527+M570+M599+M628+M655+M680+M722+M751+M813+M852+M883+M910+M937+M956+M991+M783</f>
        <v>0</v>
      </c>
      <c r="N19" s="8">
        <f>L19+M19</f>
        <v>1457335331.2900805</v>
      </c>
    </row>
    <row r="20" spans="1:14" ht="22.15" customHeight="1" x14ac:dyDescent="0.25">
      <c r="A20" s="35"/>
      <c r="B20" s="195"/>
      <c r="C20" s="196"/>
      <c r="D20" s="40">
        <v>0</v>
      </c>
      <c r="E20" s="110"/>
      <c r="F20" s="153"/>
      <c r="G20" s="41"/>
      <c r="H20" s="62"/>
      <c r="I20" s="64"/>
      <c r="J20" s="64"/>
      <c r="K20" s="25"/>
      <c r="L20" s="25"/>
      <c r="M20" s="25"/>
      <c r="N20" s="8"/>
    </row>
    <row r="21" spans="1:14" x14ac:dyDescent="0.25">
      <c r="A21" s="30" t="s">
        <v>1</v>
      </c>
      <c r="B21" s="43" t="s">
        <v>2</v>
      </c>
      <c r="C21" s="44"/>
      <c r="D21" s="45">
        <v>571.64089999999987</v>
      </c>
      <c r="E21" s="58">
        <f>E23+E22</f>
        <v>665461</v>
      </c>
      <c r="F21" s="46">
        <f>F23</f>
        <v>4183303940</v>
      </c>
      <c r="G21" s="46"/>
      <c r="H21" s="46">
        <f>H23</f>
        <v>2091651970</v>
      </c>
      <c r="I21" s="9">
        <f>I23</f>
        <v>2091651970</v>
      </c>
      <c r="J21" s="9"/>
      <c r="K21" s="2"/>
      <c r="L21" s="2"/>
      <c r="M21" s="9">
        <f>M23</f>
        <v>0</v>
      </c>
      <c r="N21" s="9">
        <f t="shared" ref="N21:N82" si="1">L21+M21</f>
        <v>0</v>
      </c>
    </row>
    <row r="22" spans="1:14" x14ac:dyDescent="0.25">
      <c r="A22" s="30" t="s">
        <v>1</v>
      </c>
      <c r="B22" s="43" t="s">
        <v>3</v>
      </c>
      <c r="C22" s="44"/>
      <c r="D22" s="45">
        <v>448.62889999999987</v>
      </c>
      <c r="E22" s="58">
        <f>SUM(E24:E41)</f>
        <v>118817</v>
      </c>
      <c r="F22" s="46">
        <f>SUM(F24:F41)</f>
        <v>299821860</v>
      </c>
      <c r="G22" s="46"/>
      <c r="H22" s="46">
        <f>SUM(H24:H41)</f>
        <v>299821860</v>
      </c>
      <c r="I22" s="9">
        <f>SUM(I24:I41)</f>
        <v>0</v>
      </c>
      <c r="J22" s="9"/>
      <c r="K22" s="2"/>
      <c r="L22" s="9">
        <f>SUM(L24:L41)</f>
        <v>38435449.754583187</v>
      </c>
      <c r="M22" s="10"/>
      <c r="N22" s="9">
        <f>L22+M22</f>
        <v>38435449.754583187</v>
      </c>
    </row>
    <row r="23" spans="1:14" ht="15.75" customHeight="1" x14ac:dyDescent="0.25">
      <c r="A23" s="35"/>
      <c r="B23" s="47" t="s">
        <v>4</v>
      </c>
      <c r="C23" s="48">
        <v>1</v>
      </c>
      <c r="D23" s="49">
        <v>123.01200000000001</v>
      </c>
      <c r="E23" s="102">
        <v>546644</v>
      </c>
      <c r="F23" s="50">
        <v>4183303940</v>
      </c>
      <c r="G23" s="41">
        <v>50</v>
      </c>
      <c r="H23" s="50">
        <f>F23*G23/100</f>
        <v>2091651970</v>
      </c>
      <c r="I23" s="10">
        <f t="shared" ref="I23:I41" si="2">F23-H23</f>
        <v>2091651970</v>
      </c>
      <c r="J23" s="10"/>
      <c r="K23" s="2"/>
      <c r="L23" s="2"/>
      <c r="M23" s="10">
        <v>0</v>
      </c>
      <c r="N23" s="10">
        <f t="shared" si="1"/>
        <v>0</v>
      </c>
    </row>
    <row r="24" spans="1:14" x14ac:dyDescent="0.25">
      <c r="A24" s="35"/>
      <c r="B24" s="51" t="s">
        <v>5</v>
      </c>
      <c r="C24" s="35">
        <v>4</v>
      </c>
      <c r="D24" s="49">
        <v>64.662199999999999</v>
      </c>
      <c r="E24" s="102">
        <v>9344</v>
      </c>
      <c r="F24" s="50">
        <v>21013080</v>
      </c>
      <c r="G24" s="41">
        <v>100</v>
      </c>
      <c r="H24" s="50">
        <f t="shared" ref="H24:H41" si="3">F24*G24/100</f>
        <v>21013080</v>
      </c>
      <c r="I24" s="10">
        <f t="shared" si="2"/>
        <v>0</v>
      </c>
      <c r="J24" s="10">
        <f t="shared" ref="J24:J29" si="4">F24/E24</f>
        <v>2248.8313356164385</v>
      </c>
      <c r="K24" s="10">
        <f>$J$11*$J$19-J24</f>
        <v>-269.54004688857049</v>
      </c>
      <c r="L24" s="10">
        <f>IF(K24&gt;0,$J$7*$J$8*(K24/$K$19),0)+$J$7*$J$9*(E24/$E$19)+$J$7*$J$10*(D24/$D$19)</f>
        <v>2766188.6340267812</v>
      </c>
      <c r="M24" s="10"/>
      <c r="N24" s="10">
        <f>L24+M24</f>
        <v>2766188.6340267812</v>
      </c>
    </row>
    <row r="25" spans="1:14" x14ac:dyDescent="0.25">
      <c r="A25" s="35"/>
      <c r="B25" s="52" t="s">
        <v>6</v>
      </c>
      <c r="C25" s="35">
        <v>4</v>
      </c>
      <c r="D25" s="53">
        <v>27.565200000000001</v>
      </c>
      <c r="E25" s="102">
        <v>7088</v>
      </c>
      <c r="F25" s="50">
        <v>10272730</v>
      </c>
      <c r="G25" s="41">
        <v>100</v>
      </c>
      <c r="H25" s="50">
        <f t="shared" si="3"/>
        <v>10272730</v>
      </c>
      <c r="I25" s="10">
        <f t="shared" si="2"/>
        <v>0</v>
      </c>
      <c r="J25" s="10">
        <f t="shared" si="4"/>
        <v>1449.3129232505644</v>
      </c>
      <c r="K25" s="10">
        <f>$J$11*$J$19-J25</f>
        <v>529.97836547730367</v>
      </c>
      <c r="L25" s="10">
        <f>IF(K25&gt;0,$J$7*$J$8*(K25/$K$19),0)+$J$7*$J$9*(E25/$E$19)+$J$7*$J$10*(D25/$D$19)</f>
        <v>2430405.8948180662</v>
      </c>
      <c r="M25" s="10"/>
      <c r="N25" s="10">
        <f t="shared" si="1"/>
        <v>2430405.8948180662</v>
      </c>
    </row>
    <row r="26" spans="1:14" x14ac:dyDescent="0.25">
      <c r="A26" s="35"/>
      <c r="B26" s="52" t="s">
        <v>7</v>
      </c>
      <c r="C26" s="35">
        <v>4</v>
      </c>
      <c r="D26" s="53">
        <v>28.389299999999999</v>
      </c>
      <c r="E26" s="102">
        <v>4349</v>
      </c>
      <c r="F26" s="50">
        <v>3905710</v>
      </c>
      <c r="G26" s="41">
        <v>100</v>
      </c>
      <c r="H26" s="50">
        <f t="shared" si="3"/>
        <v>3905710</v>
      </c>
      <c r="I26" s="10">
        <f t="shared" si="2"/>
        <v>0</v>
      </c>
      <c r="J26" s="10">
        <f t="shared" si="4"/>
        <v>898.07082087836284</v>
      </c>
      <c r="K26" s="10">
        <f>$J$11*$J$19-J26</f>
        <v>1081.2204678495052</v>
      </c>
      <c r="L26" s="10">
        <f t="shared" ref="L26:L41" si="5">IF(K26&gt;0,$J$7*$J$8*(K26/$K$19),0)+$J$7*$J$9*(E26/$E$19)+$J$7*$J$10*(D26/$D$19)</f>
        <v>2181694.9599676733</v>
      </c>
      <c r="M26" s="10"/>
      <c r="N26" s="10">
        <f t="shared" si="1"/>
        <v>2181694.9599676733</v>
      </c>
    </row>
    <row r="27" spans="1:14" x14ac:dyDescent="0.25">
      <c r="A27" s="35"/>
      <c r="B27" s="52" t="s">
        <v>8</v>
      </c>
      <c r="C27" s="35">
        <v>4</v>
      </c>
      <c r="D27" s="53">
        <v>6.0312999999999999</v>
      </c>
      <c r="E27" s="102">
        <v>5195</v>
      </c>
      <c r="F27" s="50">
        <v>11785970</v>
      </c>
      <c r="G27" s="41">
        <v>100</v>
      </c>
      <c r="H27" s="50">
        <f t="shared" si="3"/>
        <v>11785970</v>
      </c>
      <c r="I27" s="10">
        <f t="shared" si="2"/>
        <v>0</v>
      </c>
      <c r="J27" s="10">
        <f t="shared" si="4"/>
        <v>2268.714148219442</v>
      </c>
      <c r="K27" s="10">
        <f>$J$11*$J$19-J27</f>
        <v>-289.42285949157394</v>
      </c>
      <c r="L27" s="10">
        <f>IF(K27&gt;0,$J$7*$J$8*(K27/$K$19),0)+$J$7*$J$9*(E27/$E$19)+$J$7*$J$10*(D27/$D$19)</f>
        <v>1383989.9903715774</v>
      </c>
      <c r="M27" s="10"/>
      <c r="N27" s="10">
        <f t="shared" si="1"/>
        <v>1383989.9903715774</v>
      </c>
    </row>
    <row r="28" spans="1:14" x14ac:dyDescent="0.25">
      <c r="A28" s="35"/>
      <c r="B28" s="51" t="s">
        <v>9</v>
      </c>
      <c r="C28" s="35">
        <v>4</v>
      </c>
      <c r="D28" s="53">
        <v>26.363799999999998</v>
      </c>
      <c r="E28" s="102">
        <v>15409</v>
      </c>
      <c r="F28" s="50">
        <v>49296480</v>
      </c>
      <c r="G28" s="41">
        <v>100</v>
      </c>
      <c r="H28" s="50">
        <f>F28*G28/100</f>
        <v>49296480</v>
      </c>
      <c r="I28" s="10">
        <f>F28-H28</f>
        <v>0</v>
      </c>
      <c r="J28" s="10">
        <f t="shared" si="4"/>
        <v>3199.2004672593939</v>
      </c>
      <c r="K28" s="10">
        <f>$J$11*$J$19-J28</f>
        <v>-1219.9091785315259</v>
      </c>
      <c r="L28" s="10">
        <f t="shared" si="5"/>
        <v>4148681.8471482773</v>
      </c>
      <c r="M28" s="10"/>
      <c r="N28" s="10">
        <f t="shared" si="1"/>
        <v>4148681.8471482773</v>
      </c>
    </row>
    <row r="29" spans="1:14" x14ac:dyDescent="0.25">
      <c r="A29" s="35"/>
      <c r="B29" s="51" t="s">
        <v>10</v>
      </c>
      <c r="C29" s="35">
        <v>4</v>
      </c>
      <c r="D29" s="53">
        <v>26.435999999999996</v>
      </c>
      <c r="E29" s="102">
        <v>2915</v>
      </c>
      <c r="F29" s="50">
        <v>4293180</v>
      </c>
      <c r="G29" s="41">
        <v>100</v>
      </c>
      <c r="H29" s="50">
        <f>F29*G29/100</f>
        <v>4293180</v>
      </c>
      <c r="I29" s="10">
        <f>F29-H29</f>
        <v>0</v>
      </c>
      <c r="J29" s="10">
        <f t="shared" si="4"/>
        <v>1472.7890222984563</v>
      </c>
      <c r="K29" s="10">
        <f t="shared" ref="K29:K41" si="6">$J$11*$J$19-J29</f>
        <v>506.50226642941175</v>
      </c>
      <c r="L29" s="10">
        <f t="shared" si="5"/>
        <v>1318195.0022013206</v>
      </c>
      <c r="M29" s="10"/>
      <c r="N29" s="10">
        <f t="shared" si="1"/>
        <v>1318195.0022013206</v>
      </c>
    </row>
    <row r="30" spans="1:14" x14ac:dyDescent="0.25">
      <c r="A30" s="35"/>
      <c r="B30" s="51" t="s">
        <v>11</v>
      </c>
      <c r="C30" s="35">
        <v>4</v>
      </c>
      <c r="D30" s="53">
        <v>1.9072</v>
      </c>
      <c r="E30" s="103">
        <v>476</v>
      </c>
      <c r="F30" s="50">
        <v>171470</v>
      </c>
      <c r="G30" s="41">
        <v>100</v>
      </c>
      <c r="H30" s="50">
        <f t="shared" si="3"/>
        <v>171470</v>
      </c>
      <c r="I30" s="10">
        <f t="shared" si="2"/>
        <v>0</v>
      </c>
      <c r="J30" s="10">
        <f t="shared" ref="J30:J41" si="7">F30/E30</f>
        <v>360.23109243697479</v>
      </c>
      <c r="K30" s="10">
        <f t="shared" si="6"/>
        <v>1619.0601962908931</v>
      </c>
      <c r="L30" s="10">
        <f t="shared" si="5"/>
        <v>1485967.9851470708</v>
      </c>
      <c r="M30" s="10"/>
      <c r="N30" s="10">
        <f t="shared" si="1"/>
        <v>1485967.9851470708</v>
      </c>
    </row>
    <row r="31" spans="1:14" x14ac:dyDescent="0.25">
      <c r="A31" s="35"/>
      <c r="B31" s="51" t="s">
        <v>12</v>
      </c>
      <c r="C31" s="35">
        <v>4</v>
      </c>
      <c r="D31" s="53">
        <v>7.6560000000000006</v>
      </c>
      <c r="E31" s="102">
        <v>10313</v>
      </c>
      <c r="F31" s="50">
        <v>23711550</v>
      </c>
      <c r="G31" s="41">
        <v>100</v>
      </c>
      <c r="H31" s="50">
        <f t="shared" si="3"/>
        <v>23711550</v>
      </c>
      <c r="I31" s="10">
        <f t="shared" si="2"/>
        <v>0</v>
      </c>
      <c r="J31" s="10">
        <f t="shared" si="7"/>
        <v>2299.1903422864348</v>
      </c>
      <c r="K31" s="10">
        <f t="shared" si="6"/>
        <v>-319.89905355856672</v>
      </c>
      <c r="L31" s="10">
        <f t="shared" si="5"/>
        <v>2725254.6583727533</v>
      </c>
      <c r="M31" s="10"/>
      <c r="N31" s="10">
        <f t="shared" si="1"/>
        <v>2725254.6583727533</v>
      </c>
    </row>
    <row r="32" spans="1:14" x14ac:dyDescent="0.25">
      <c r="A32" s="35"/>
      <c r="B32" s="51" t="s">
        <v>13</v>
      </c>
      <c r="C32" s="35">
        <v>4</v>
      </c>
      <c r="D32" s="53">
        <v>12.143800000000001</v>
      </c>
      <c r="E32" s="102">
        <v>1599</v>
      </c>
      <c r="F32" s="50">
        <v>1501850</v>
      </c>
      <c r="G32" s="41">
        <v>100</v>
      </c>
      <c r="H32" s="50">
        <f t="shared" si="3"/>
        <v>1501850</v>
      </c>
      <c r="I32" s="10">
        <f t="shared" si="2"/>
        <v>0</v>
      </c>
      <c r="J32" s="10">
        <f t="shared" si="7"/>
        <v>939.24327704815505</v>
      </c>
      <c r="K32" s="10">
        <f t="shared" si="6"/>
        <v>1040.048011679713</v>
      </c>
      <c r="L32" s="10">
        <f t="shared" si="5"/>
        <v>1347530.4782645535</v>
      </c>
      <c r="M32" s="10"/>
      <c r="N32" s="10">
        <f t="shared" si="1"/>
        <v>1347530.4782645535</v>
      </c>
    </row>
    <row r="33" spans="1:14" x14ac:dyDescent="0.25">
      <c r="A33" s="35"/>
      <c r="B33" s="51" t="s">
        <v>14</v>
      </c>
      <c r="C33" s="35">
        <v>4</v>
      </c>
      <c r="D33" s="53">
        <v>30.873799999999999</v>
      </c>
      <c r="E33" s="102">
        <v>15305</v>
      </c>
      <c r="F33" s="50">
        <v>45548310</v>
      </c>
      <c r="G33" s="41">
        <v>100</v>
      </c>
      <c r="H33" s="50">
        <f t="shared" si="3"/>
        <v>45548310</v>
      </c>
      <c r="I33" s="10">
        <f t="shared" si="2"/>
        <v>0</v>
      </c>
      <c r="J33" s="10">
        <f t="shared" si="7"/>
        <v>2976.0411630186213</v>
      </c>
      <c r="K33" s="10">
        <f t="shared" si="6"/>
        <v>-996.74987429075327</v>
      </c>
      <c r="L33" s="10">
        <f t="shared" si="5"/>
        <v>4144800.4494650192</v>
      </c>
      <c r="M33" s="10"/>
      <c r="N33" s="10">
        <f t="shared" si="1"/>
        <v>4144800.4494650192</v>
      </c>
    </row>
    <row r="34" spans="1:14" x14ac:dyDescent="0.25">
      <c r="A34" s="35"/>
      <c r="B34" s="51" t="s">
        <v>15</v>
      </c>
      <c r="C34" s="35">
        <v>4</v>
      </c>
      <c r="D34" s="53">
        <v>23.783200000000001</v>
      </c>
      <c r="E34" s="102">
        <v>4434</v>
      </c>
      <c r="F34" s="50">
        <v>6175930</v>
      </c>
      <c r="G34" s="41">
        <v>100</v>
      </c>
      <c r="H34" s="50">
        <f t="shared" si="3"/>
        <v>6175930</v>
      </c>
      <c r="I34" s="10">
        <f t="shared" si="2"/>
        <v>0</v>
      </c>
      <c r="J34" s="10">
        <f t="shared" si="7"/>
        <v>1392.8574650428507</v>
      </c>
      <c r="K34" s="10">
        <f t="shared" si="6"/>
        <v>586.43382368501739</v>
      </c>
      <c r="L34" s="10">
        <f t="shared" si="5"/>
        <v>1766903.314889207</v>
      </c>
      <c r="M34" s="10"/>
      <c r="N34" s="10">
        <f t="shared" si="1"/>
        <v>1766903.314889207</v>
      </c>
    </row>
    <row r="35" spans="1:14" x14ac:dyDescent="0.25">
      <c r="A35" s="35"/>
      <c r="B35" s="51" t="s">
        <v>16</v>
      </c>
      <c r="C35" s="35">
        <v>4</v>
      </c>
      <c r="D35" s="53">
        <v>28.336799999999997</v>
      </c>
      <c r="E35" s="102">
        <v>5356</v>
      </c>
      <c r="F35" s="50">
        <v>8367850</v>
      </c>
      <c r="G35" s="41">
        <v>100</v>
      </c>
      <c r="H35" s="50">
        <f t="shared" si="3"/>
        <v>8367850</v>
      </c>
      <c r="I35" s="10">
        <f t="shared" si="2"/>
        <v>0</v>
      </c>
      <c r="J35" s="10">
        <f t="shared" si="7"/>
        <v>1562.3319641523526</v>
      </c>
      <c r="K35" s="10">
        <f t="shared" si="6"/>
        <v>416.95932457551544</v>
      </c>
      <c r="L35" s="10">
        <f t="shared" si="5"/>
        <v>1888912.6003776244</v>
      </c>
      <c r="M35" s="10"/>
      <c r="N35" s="10">
        <f t="shared" si="1"/>
        <v>1888912.6003776244</v>
      </c>
    </row>
    <row r="36" spans="1:14" x14ac:dyDescent="0.25">
      <c r="A36" s="35"/>
      <c r="B36" s="51" t="s">
        <v>726</v>
      </c>
      <c r="C36" s="35">
        <v>4</v>
      </c>
      <c r="D36" s="53">
        <v>49.459699999999998</v>
      </c>
      <c r="E36" s="102">
        <v>9167</v>
      </c>
      <c r="F36" s="50">
        <v>18241490</v>
      </c>
      <c r="G36" s="41">
        <v>100</v>
      </c>
      <c r="H36" s="50">
        <f t="shared" si="3"/>
        <v>18241490</v>
      </c>
      <c r="I36" s="10">
        <f t="shared" si="2"/>
        <v>0</v>
      </c>
      <c r="J36" s="10">
        <f t="shared" si="7"/>
        <v>1989.908366968474</v>
      </c>
      <c r="K36" s="10">
        <f t="shared" si="6"/>
        <v>-10.617078240605906</v>
      </c>
      <c r="L36" s="10">
        <f t="shared" si="5"/>
        <v>2641875.2116239262</v>
      </c>
      <c r="M36" s="10"/>
      <c r="N36" s="10">
        <f t="shared" si="1"/>
        <v>2641875.2116239262</v>
      </c>
    </row>
    <row r="37" spans="1:14" x14ac:dyDescent="0.25">
      <c r="A37" s="35"/>
      <c r="B37" s="51" t="s">
        <v>17</v>
      </c>
      <c r="C37" s="35">
        <v>4</v>
      </c>
      <c r="D37" s="53">
        <v>27.454499999999999</v>
      </c>
      <c r="E37" s="102">
        <v>8153</v>
      </c>
      <c r="F37" s="50">
        <v>43352040</v>
      </c>
      <c r="G37" s="41">
        <v>100</v>
      </c>
      <c r="H37" s="50">
        <f t="shared" si="3"/>
        <v>43352040</v>
      </c>
      <c r="I37" s="10">
        <f t="shared" si="2"/>
        <v>0</v>
      </c>
      <c r="J37" s="10">
        <f t="shared" si="7"/>
        <v>5317.3114191095301</v>
      </c>
      <c r="K37" s="10">
        <f t="shared" si="6"/>
        <v>-3338.0201303816621</v>
      </c>
      <c r="L37" s="10">
        <f t="shared" si="5"/>
        <v>2264578.1009992678</v>
      </c>
      <c r="M37" s="10"/>
      <c r="N37" s="10">
        <f t="shared" si="1"/>
        <v>2264578.1009992678</v>
      </c>
    </row>
    <row r="38" spans="1:14" x14ac:dyDescent="0.25">
      <c r="A38" s="35"/>
      <c r="B38" s="51" t="s">
        <v>18</v>
      </c>
      <c r="C38" s="35">
        <v>4</v>
      </c>
      <c r="D38" s="53">
        <v>15.19</v>
      </c>
      <c r="E38" s="102">
        <v>2325</v>
      </c>
      <c r="F38" s="50">
        <v>3881410</v>
      </c>
      <c r="G38" s="41">
        <v>100</v>
      </c>
      <c r="H38" s="50">
        <f t="shared" si="3"/>
        <v>3881410</v>
      </c>
      <c r="I38" s="10">
        <f t="shared" si="2"/>
        <v>0</v>
      </c>
      <c r="J38" s="10">
        <f t="shared" si="7"/>
        <v>1669.4236559139786</v>
      </c>
      <c r="K38" s="10">
        <f t="shared" si="6"/>
        <v>309.86763281388949</v>
      </c>
      <c r="L38" s="10">
        <f t="shared" si="5"/>
        <v>942454.96353043732</v>
      </c>
      <c r="M38" s="10"/>
      <c r="N38" s="10">
        <f t="shared" si="1"/>
        <v>942454.96353043732</v>
      </c>
    </row>
    <row r="39" spans="1:14" x14ac:dyDescent="0.25">
      <c r="A39" s="35"/>
      <c r="B39" s="51" t="s">
        <v>19</v>
      </c>
      <c r="C39" s="35">
        <v>4</v>
      </c>
      <c r="D39" s="54">
        <v>44.8202</v>
      </c>
      <c r="E39" s="102">
        <v>9310</v>
      </c>
      <c r="F39" s="50">
        <v>17346560</v>
      </c>
      <c r="G39" s="41">
        <v>100</v>
      </c>
      <c r="H39" s="50">
        <f t="shared" si="3"/>
        <v>17346560</v>
      </c>
      <c r="I39" s="10">
        <f t="shared" si="2"/>
        <v>0</v>
      </c>
      <c r="J39" s="10">
        <f t="shared" si="7"/>
        <v>1863.218045112782</v>
      </c>
      <c r="K39" s="10">
        <f t="shared" si="6"/>
        <v>116.07324361508608</v>
      </c>
      <c r="L39" s="10">
        <f t="shared" si="5"/>
        <v>2752188.0420059185</v>
      </c>
      <c r="M39" s="10"/>
      <c r="N39" s="10">
        <f t="shared" si="1"/>
        <v>2752188.0420059185</v>
      </c>
    </row>
    <row r="40" spans="1:14" x14ac:dyDescent="0.25">
      <c r="A40" s="35"/>
      <c r="B40" s="51" t="s">
        <v>20</v>
      </c>
      <c r="C40" s="35">
        <v>4</v>
      </c>
      <c r="D40" s="53">
        <v>14.4329</v>
      </c>
      <c r="E40" s="102">
        <v>4969</v>
      </c>
      <c r="F40" s="50">
        <v>13373250</v>
      </c>
      <c r="G40" s="41">
        <v>100</v>
      </c>
      <c r="H40" s="50">
        <f t="shared" si="3"/>
        <v>13373250</v>
      </c>
      <c r="I40" s="10">
        <f t="shared" si="2"/>
        <v>0</v>
      </c>
      <c r="J40" s="10">
        <f t="shared" si="7"/>
        <v>2691.3362849667942</v>
      </c>
      <c r="K40" s="10">
        <f t="shared" si="6"/>
        <v>-712.04499623892616</v>
      </c>
      <c r="L40" s="10">
        <f t="shared" si="5"/>
        <v>1368357.7161800102</v>
      </c>
      <c r="M40" s="10"/>
      <c r="N40" s="10">
        <f t="shared" si="1"/>
        <v>1368357.7161800102</v>
      </c>
    </row>
    <row r="41" spans="1:14" x14ac:dyDescent="0.25">
      <c r="A41" s="35"/>
      <c r="B41" s="51" t="s">
        <v>21</v>
      </c>
      <c r="C41" s="35">
        <v>4</v>
      </c>
      <c r="D41" s="55">
        <v>13.123000000000001</v>
      </c>
      <c r="E41" s="102">
        <v>3110</v>
      </c>
      <c r="F41" s="50">
        <v>17583000</v>
      </c>
      <c r="G41" s="41">
        <v>100</v>
      </c>
      <c r="H41" s="50">
        <f t="shared" si="3"/>
        <v>17583000</v>
      </c>
      <c r="I41" s="10">
        <f t="shared" si="2"/>
        <v>0</v>
      </c>
      <c r="J41" s="10">
        <f t="shared" si="7"/>
        <v>5653.6977491961416</v>
      </c>
      <c r="K41" s="10">
        <f t="shared" si="6"/>
        <v>-3674.4064604682735</v>
      </c>
      <c r="L41" s="10">
        <f t="shared" si="5"/>
        <v>877469.90519370092</v>
      </c>
      <c r="M41" s="10"/>
      <c r="N41" s="10">
        <f t="shared" si="1"/>
        <v>877469.90519370092</v>
      </c>
    </row>
    <row r="42" spans="1:14" x14ac:dyDescent="0.25">
      <c r="A42" s="35"/>
      <c r="B42" s="51"/>
      <c r="C42" s="35"/>
      <c r="D42" s="55">
        <v>0</v>
      </c>
      <c r="E42" s="104"/>
      <c r="F42" s="100"/>
      <c r="G42" s="62">
        <f>G43+G44</f>
        <v>0</v>
      </c>
      <c r="H42" s="65"/>
      <c r="I42" s="66"/>
      <c r="J42" s="66"/>
      <c r="K42" s="10"/>
      <c r="L42" s="10"/>
      <c r="M42" s="10"/>
      <c r="N42" s="10"/>
    </row>
    <row r="43" spans="1:14" x14ac:dyDescent="0.25">
      <c r="A43" s="30" t="s">
        <v>22</v>
      </c>
      <c r="B43" s="43" t="s">
        <v>2</v>
      </c>
      <c r="C43" s="44"/>
      <c r="D43" s="3">
        <v>78.006900000000002</v>
      </c>
      <c r="E43" s="105">
        <f>E45+E44</f>
        <v>89357</v>
      </c>
      <c r="F43" s="37">
        <f>F45</f>
        <v>391027080</v>
      </c>
      <c r="G43" s="41"/>
      <c r="H43" s="37">
        <f>H45</f>
        <v>195513540</v>
      </c>
      <c r="I43" s="8">
        <f>I45</f>
        <v>195513540</v>
      </c>
      <c r="J43" s="8"/>
      <c r="K43" s="10"/>
      <c r="L43" s="10"/>
      <c r="M43" s="9">
        <f>M45</f>
        <v>0</v>
      </c>
      <c r="N43" s="8">
        <f t="shared" si="1"/>
        <v>0</v>
      </c>
    </row>
    <row r="44" spans="1:14" x14ac:dyDescent="0.25">
      <c r="A44" s="30" t="s">
        <v>22</v>
      </c>
      <c r="B44" s="43" t="s">
        <v>3</v>
      </c>
      <c r="C44" s="44"/>
      <c r="D44" s="3">
        <v>36.576999999999998</v>
      </c>
      <c r="E44" s="105">
        <f>SUM(E46:E47)</f>
        <v>3813</v>
      </c>
      <c r="F44" s="37">
        <f>SUM(F46:F47)</f>
        <v>2098670</v>
      </c>
      <c r="G44" s="41"/>
      <c r="H44" s="37">
        <f>SUM(H46:H47)</f>
        <v>2098670</v>
      </c>
      <c r="I44" s="8">
        <f>SUM(I46:I47)</f>
        <v>0</v>
      </c>
      <c r="J44" s="8"/>
      <c r="K44" s="10"/>
      <c r="L44" s="8">
        <f>SUM(L46:L47)</f>
        <v>3497562.7753110081</v>
      </c>
      <c r="M44" s="10"/>
      <c r="N44" s="8">
        <f t="shared" si="1"/>
        <v>3497562.7753110081</v>
      </c>
    </row>
    <row r="45" spans="1:14" x14ac:dyDescent="0.25">
      <c r="A45" s="35"/>
      <c r="B45" s="51" t="s">
        <v>4</v>
      </c>
      <c r="C45" s="35">
        <v>1</v>
      </c>
      <c r="D45" s="55">
        <v>41.429900000000004</v>
      </c>
      <c r="E45" s="102">
        <v>85544</v>
      </c>
      <c r="F45" s="50">
        <v>391027080</v>
      </c>
      <c r="G45" s="41">
        <v>50</v>
      </c>
      <c r="H45" s="50">
        <f>F45*G45/100</f>
        <v>195513540</v>
      </c>
      <c r="I45" s="10">
        <f>F45-H45</f>
        <v>195513540</v>
      </c>
      <c r="J45" s="10"/>
      <c r="K45" s="10"/>
      <c r="L45" s="10"/>
      <c r="M45" s="10">
        <v>0</v>
      </c>
      <c r="N45" s="10">
        <f t="shared" si="1"/>
        <v>0</v>
      </c>
    </row>
    <row r="46" spans="1:14" x14ac:dyDescent="0.25">
      <c r="A46" s="35"/>
      <c r="B46" s="51" t="s">
        <v>23</v>
      </c>
      <c r="C46" s="35">
        <v>4</v>
      </c>
      <c r="D46" s="55">
        <v>26.770200000000003</v>
      </c>
      <c r="E46" s="102">
        <v>2685</v>
      </c>
      <c r="F46" s="50">
        <v>1313860</v>
      </c>
      <c r="G46" s="41">
        <v>100</v>
      </c>
      <c r="H46" s="50">
        <f>F46*G46/100</f>
        <v>1313860</v>
      </c>
      <c r="I46" s="10">
        <f>F46-H46</f>
        <v>0</v>
      </c>
      <c r="J46" s="10">
        <f>F46/E46</f>
        <v>489.33333333333331</v>
      </c>
      <c r="K46" s="10">
        <f>$J$11*$J$19-J46</f>
        <v>1489.9579553945348</v>
      </c>
      <c r="L46" s="10">
        <f>IF(K46&gt;0,$J$7*$J$8*(K46/$K$19),0)+$J$7*$J$9*(E46/$E$19)+$J$7*$J$10*(D46/$D$19)</f>
        <v>2081365.902640291</v>
      </c>
      <c r="M46" s="10"/>
      <c r="N46" s="10">
        <f t="shared" si="1"/>
        <v>2081365.902640291</v>
      </c>
    </row>
    <row r="47" spans="1:14" x14ac:dyDescent="0.25">
      <c r="A47" s="35"/>
      <c r="B47" s="51" t="s">
        <v>24</v>
      </c>
      <c r="C47" s="35">
        <v>4</v>
      </c>
      <c r="D47" s="55">
        <v>9.8067999999999991</v>
      </c>
      <c r="E47" s="102">
        <v>1128</v>
      </c>
      <c r="F47" s="50">
        <v>784810</v>
      </c>
      <c r="G47" s="41">
        <v>100</v>
      </c>
      <c r="H47" s="50">
        <f>F47*G47/100</f>
        <v>784810</v>
      </c>
      <c r="I47" s="10">
        <f>F47-H47</f>
        <v>0</v>
      </c>
      <c r="J47" s="10">
        <f>F47/E47</f>
        <v>695.75354609929082</v>
      </c>
      <c r="K47" s="10">
        <f>$J$11*$J$19-J47</f>
        <v>1283.5377426285772</v>
      </c>
      <c r="L47" s="10">
        <f>IF(K47&gt;0,$J$7*$J$8*(K47/$K$19),0)+$J$7*$J$9*(E47/$E$19)+$J$7*$J$10*(D47/$D$19)</f>
        <v>1416196.8726707171</v>
      </c>
      <c r="M47" s="10"/>
      <c r="N47" s="10">
        <f t="shared" si="1"/>
        <v>1416196.8726707171</v>
      </c>
    </row>
    <row r="48" spans="1:14" x14ac:dyDescent="0.25">
      <c r="A48" s="35"/>
      <c r="B48" s="51"/>
      <c r="C48" s="35"/>
      <c r="D48" s="55">
        <v>0</v>
      </c>
      <c r="E48" s="104"/>
      <c r="F48" s="65"/>
      <c r="G48" s="41"/>
      <c r="H48" s="62"/>
      <c r="I48" s="62"/>
      <c r="J48" s="64"/>
      <c r="K48" s="10"/>
      <c r="L48" s="10"/>
      <c r="M48" s="10"/>
      <c r="N48" s="10"/>
    </row>
    <row r="49" spans="1:14" x14ac:dyDescent="0.25">
      <c r="A49" s="30" t="s">
        <v>25</v>
      </c>
      <c r="B49" s="43" t="s">
        <v>2</v>
      </c>
      <c r="C49" s="44"/>
      <c r="D49" s="3">
        <v>887.6182</v>
      </c>
      <c r="E49" s="105">
        <f>E50</f>
        <v>57718</v>
      </c>
      <c r="F49" s="37">
        <f>F51</f>
        <v>0</v>
      </c>
      <c r="G49" s="41"/>
      <c r="H49" s="37">
        <f>H51</f>
        <v>8986445</v>
      </c>
      <c r="I49" s="8">
        <f>I51</f>
        <v>-8986445</v>
      </c>
      <c r="J49" s="8"/>
      <c r="K49" s="10"/>
      <c r="L49" s="10"/>
      <c r="M49" s="9">
        <f>M51</f>
        <v>21450830.947790261</v>
      </c>
      <c r="N49" s="8">
        <f t="shared" si="1"/>
        <v>21450830.947790261</v>
      </c>
    </row>
    <row r="50" spans="1:14" x14ac:dyDescent="0.25">
      <c r="A50" s="30" t="s">
        <v>25</v>
      </c>
      <c r="B50" s="43" t="s">
        <v>3</v>
      </c>
      <c r="C50" s="44"/>
      <c r="D50" s="3">
        <v>887.6182</v>
      </c>
      <c r="E50" s="105">
        <f>SUM(E52:E77)</f>
        <v>57718</v>
      </c>
      <c r="F50" s="37">
        <f>SUM(F52:F77)</f>
        <v>97974830</v>
      </c>
      <c r="G50" s="41"/>
      <c r="H50" s="37">
        <f>SUM(H52:H77)</f>
        <v>80001940</v>
      </c>
      <c r="I50" s="8">
        <f>SUM(I52:I77)</f>
        <v>17972890</v>
      </c>
      <c r="J50" s="8"/>
      <c r="K50" s="10"/>
      <c r="L50" s="8">
        <f>SUM(L52:L77)</f>
        <v>38730932.843373269</v>
      </c>
      <c r="M50" s="9"/>
      <c r="N50" s="8">
        <f t="shared" si="1"/>
        <v>38730932.843373269</v>
      </c>
    </row>
    <row r="51" spans="1:14" x14ac:dyDescent="0.25">
      <c r="A51" s="35"/>
      <c r="B51" s="51" t="s">
        <v>26</v>
      </c>
      <c r="C51" s="35">
        <v>2</v>
      </c>
      <c r="D51" s="55">
        <v>0</v>
      </c>
      <c r="E51" s="104"/>
      <c r="F51" s="50">
        <v>0</v>
      </c>
      <c r="G51" s="41">
        <v>25</v>
      </c>
      <c r="H51" s="50">
        <f>F52*G51/100</f>
        <v>8986445</v>
      </c>
      <c r="I51" s="10">
        <f>F51-H51</f>
        <v>-8986445</v>
      </c>
      <c r="J51" s="10"/>
      <c r="K51" s="10"/>
      <c r="L51" s="10"/>
      <c r="M51" s="10">
        <f>($L$7*$L$8*E49/$L$10)+($L$7*$L$9*D49/$L$11)</f>
        <v>21450830.947790261</v>
      </c>
      <c r="N51" s="10">
        <f t="shared" si="1"/>
        <v>21450830.947790261</v>
      </c>
    </row>
    <row r="52" spans="1:14" x14ac:dyDescent="0.25">
      <c r="A52" s="35"/>
      <c r="B52" s="51" t="s">
        <v>25</v>
      </c>
      <c r="C52" s="35">
        <v>3</v>
      </c>
      <c r="D52" s="54">
        <v>51.925899999999999</v>
      </c>
      <c r="E52" s="102">
        <v>8579</v>
      </c>
      <c r="F52" s="50">
        <v>35945780</v>
      </c>
      <c r="G52" s="41">
        <v>50</v>
      </c>
      <c r="H52" s="50">
        <f>F52*G52/100</f>
        <v>17972890</v>
      </c>
      <c r="I52" s="10">
        <f>F52-H52</f>
        <v>17972890</v>
      </c>
      <c r="J52" s="10">
        <f t="shared" ref="J52:J77" si="8">F52/E52</f>
        <v>4189.9731903485253</v>
      </c>
      <c r="K52" s="10">
        <f t="shared" ref="K52:K77" si="9">$J$11*$J$19-J52</f>
        <v>-2210.6819016206573</v>
      </c>
      <c r="L52" s="10">
        <f>IF(K52&gt;0,$J$7*$J$8*(K52/$K$19),0)+$J$7*$J$9*(E52/$E$19)+$J$7*$J$10*(D52/$D$19)</f>
        <v>2501428.0443403167</v>
      </c>
      <c r="M52" s="9"/>
      <c r="N52" s="10">
        <f t="shared" si="1"/>
        <v>2501428.0443403167</v>
      </c>
    </row>
    <row r="53" spans="1:14" x14ac:dyDescent="0.25">
      <c r="A53" s="35"/>
      <c r="B53" s="51" t="s">
        <v>27</v>
      </c>
      <c r="C53" s="35">
        <v>4</v>
      </c>
      <c r="D53" s="55">
        <v>16.3126</v>
      </c>
      <c r="E53" s="102">
        <v>752</v>
      </c>
      <c r="F53" s="50">
        <v>1037570</v>
      </c>
      <c r="G53" s="41">
        <v>100</v>
      </c>
      <c r="H53" s="50">
        <f>F53*G53/100</f>
        <v>1037570</v>
      </c>
      <c r="I53" s="10">
        <f t="shared" ref="I53:I77" si="10">F53-H53</f>
        <v>0</v>
      </c>
      <c r="J53" s="10">
        <f t="shared" si="8"/>
        <v>1379.747340425532</v>
      </c>
      <c r="K53" s="10">
        <f t="shared" si="9"/>
        <v>599.54394830233605</v>
      </c>
      <c r="L53" s="10">
        <f t="shared" ref="L53:L77" si="11">IF(K53&gt;0,$J$7*$J$8*(K53/$K$19),0)+$J$7*$J$9*(E53/$E$19)+$J$7*$J$10*(D53/$D$19)</f>
        <v>780495.27963649353</v>
      </c>
      <c r="M53" s="10"/>
      <c r="N53" s="10">
        <f t="shared" si="1"/>
        <v>780495.27963649353</v>
      </c>
    </row>
    <row r="54" spans="1:14" x14ac:dyDescent="0.25">
      <c r="A54" s="35"/>
      <c r="B54" s="51" t="s">
        <v>28</v>
      </c>
      <c r="C54" s="35">
        <v>4</v>
      </c>
      <c r="D54" s="55">
        <v>30.464199999999998</v>
      </c>
      <c r="E54" s="102">
        <v>3810</v>
      </c>
      <c r="F54" s="50">
        <v>6223730</v>
      </c>
      <c r="G54" s="41">
        <v>100</v>
      </c>
      <c r="H54" s="50">
        <f t="shared" ref="H54:H77" si="12">F54*G54/100</f>
        <v>6223730</v>
      </c>
      <c r="I54" s="10">
        <f t="shared" si="10"/>
        <v>0</v>
      </c>
      <c r="J54" s="10">
        <f t="shared" si="8"/>
        <v>1633.5249343832022</v>
      </c>
      <c r="K54" s="10">
        <f t="shared" si="9"/>
        <v>345.76635434466584</v>
      </c>
      <c r="L54" s="10">
        <f t="shared" si="11"/>
        <v>1437767.5724776597</v>
      </c>
      <c r="M54" s="10"/>
      <c r="N54" s="10">
        <f t="shared" si="1"/>
        <v>1437767.5724776597</v>
      </c>
    </row>
    <row r="55" spans="1:14" x14ac:dyDescent="0.25">
      <c r="A55" s="35"/>
      <c r="B55" s="51" t="s">
        <v>29</v>
      </c>
      <c r="C55" s="35">
        <v>4</v>
      </c>
      <c r="D55" s="55">
        <v>21.542500000000004</v>
      </c>
      <c r="E55" s="102">
        <v>978</v>
      </c>
      <c r="F55" s="50">
        <v>780390</v>
      </c>
      <c r="G55" s="41">
        <v>100</v>
      </c>
      <c r="H55" s="50">
        <f t="shared" si="12"/>
        <v>780390</v>
      </c>
      <c r="I55" s="10">
        <f t="shared" si="10"/>
        <v>0</v>
      </c>
      <c r="J55" s="10">
        <f t="shared" si="8"/>
        <v>797.94478527607362</v>
      </c>
      <c r="K55" s="10">
        <f t="shared" si="9"/>
        <v>1181.3465034517944</v>
      </c>
      <c r="L55" s="10">
        <f t="shared" si="11"/>
        <v>1352164.5718888217</v>
      </c>
      <c r="M55" s="10"/>
      <c r="N55" s="10">
        <f t="shared" si="1"/>
        <v>1352164.5718888217</v>
      </c>
    </row>
    <row r="56" spans="1:14" x14ac:dyDescent="0.25">
      <c r="A56" s="35"/>
      <c r="B56" s="51" t="s">
        <v>30</v>
      </c>
      <c r="C56" s="35">
        <v>4</v>
      </c>
      <c r="D56" s="55">
        <v>50.992299999999993</v>
      </c>
      <c r="E56" s="102">
        <v>2928</v>
      </c>
      <c r="F56" s="50">
        <v>3413440</v>
      </c>
      <c r="G56" s="41">
        <v>100</v>
      </c>
      <c r="H56" s="50">
        <f t="shared" si="12"/>
        <v>3413440</v>
      </c>
      <c r="I56" s="10">
        <f t="shared" si="10"/>
        <v>0</v>
      </c>
      <c r="J56" s="10">
        <f t="shared" si="8"/>
        <v>1165.7923497267759</v>
      </c>
      <c r="K56" s="10">
        <f t="shared" si="9"/>
        <v>813.49893900109214</v>
      </c>
      <c r="L56" s="10">
        <f t="shared" si="11"/>
        <v>1704316.1857957179</v>
      </c>
      <c r="M56" s="10"/>
      <c r="N56" s="10">
        <f t="shared" si="1"/>
        <v>1704316.1857957179</v>
      </c>
    </row>
    <row r="57" spans="1:14" x14ac:dyDescent="0.25">
      <c r="A57" s="35"/>
      <c r="B57" s="51" t="s">
        <v>31</v>
      </c>
      <c r="C57" s="35">
        <v>4</v>
      </c>
      <c r="D57" s="55">
        <v>19.139800000000001</v>
      </c>
      <c r="E57" s="102">
        <v>1251</v>
      </c>
      <c r="F57" s="50">
        <v>1724810</v>
      </c>
      <c r="G57" s="41">
        <v>100</v>
      </c>
      <c r="H57" s="50">
        <f t="shared" si="12"/>
        <v>1724810</v>
      </c>
      <c r="I57" s="10">
        <f t="shared" si="10"/>
        <v>0</v>
      </c>
      <c r="J57" s="10">
        <f t="shared" si="8"/>
        <v>1378.7450039968026</v>
      </c>
      <c r="K57" s="10">
        <f t="shared" si="9"/>
        <v>600.5462847310655</v>
      </c>
      <c r="L57" s="10">
        <f t="shared" si="11"/>
        <v>925835.26408531086</v>
      </c>
      <c r="M57" s="10"/>
      <c r="N57" s="10">
        <f t="shared" si="1"/>
        <v>925835.26408531086</v>
      </c>
    </row>
    <row r="58" spans="1:14" x14ac:dyDescent="0.25">
      <c r="A58" s="35"/>
      <c r="B58" s="51" t="s">
        <v>32</v>
      </c>
      <c r="C58" s="35">
        <v>4</v>
      </c>
      <c r="D58" s="55">
        <v>47.591800000000006</v>
      </c>
      <c r="E58" s="102">
        <v>1335</v>
      </c>
      <c r="F58" s="50">
        <v>944250</v>
      </c>
      <c r="G58" s="41">
        <v>100</v>
      </c>
      <c r="H58" s="50">
        <f t="shared" si="12"/>
        <v>944250</v>
      </c>
      <c r="I58" s="10">
        <f t="shared" si="10"/>
        <v>0</v>
      </c>
      <c r="J58" s="10">
        <f t="shared" si="8"/>
        <v>707.30337078651689</v>
      </c>
      <c r="K58" s="10">
        <f t="shared" si="9"/>
        <v>1271.987917941351</v>
      </c>
      <c r="L58" s="10">
        <f t="shared" si="11"/>
        <v>1654863.6403274774</v>
      </c>
      <c r="M58" s="10"/>
      <c r="N58" s="10">
        <f t="shared" si="1"/>
        <v>1654863.6403274774</v>
      </c>
    </row>
    <row r="59" spans="1:14" x14ac:dyDescent="0.25">
      <c r="A59" s="35"/>
      <c r="B59" s="51" t="s">
        <v>727</v>
      </c>
      <c r="C59" s="35">
        <v>4</v>
      </c>
      <c r="D59" s="56">
        <v>28.288899999999998</v>
      </c>
      <c r="E59" s="102">
        <v>979</v>
      </c>
      <c r="F59" s="50">
        <v>749500</v>
      </c>
      <c r="G59" s="41">
        <v>100</v>
      </c>
      <c r="H59" s="50">
        <f t="shared" si="12"/>
        <v>749500</v>
      </c>
      <c r="I59" s="10">
        <f t="shared" si="10"/>
        <v>0</v>
      </c>
      <c r="J59" s="10">
        <f t="shared" si="8"/>
        <v>765.57711950970383</v>
      </c>
      <c r="K59" s="10">
        <f t="shared" si="9"/>
        <v>1213.7141692181642</v>
      </c>
      <c r="L59" s="10">
        <f t="shared" si="11"/>
        <v>1414167.5157135264</v>
      </c>
      <c r="M59" s="10"/>
      <c r="N59" s="10">
        <f t="shared" si="1"/>
        <v>1414167.5157135264</v>
      </c>
    </row>
    <row r="60" spans="1:14" x14ac:dyDescent="0.25">
      <c r="A60" s="35"/>
      <c r="B60" s="51" t="s">
        <v>728</v>
      </c>
      <c r="C60" s="35">
        <v>4</v>
      </c>
      <c r="D60" s="55">
        <v>39.7697</v>
      </c>
      <c r="E60" s="102">
        <v>1462</v>
      </c>
      <c r="F60" s="50">
        <v>957120</v>
      </c>
      <c r="G60" s="41">
        <v>100</v>
      </c>
      <c r="H60" s="50">
        <f t="shared" si="12"/>
        <v>957120</v>
      </c>
      <c r="I60" s="10">
        <f t="shared" si="10"/>
        <v>0</v>
      </c>
      <c r="J60" s="10">
        <f t="shared" si="8"/>
        <v>654.66484268125851</v>
      </c>
      <c r="K60" s="10">
        <f t="shared" si="9"/>
        <v>1324.6264460466095</v>
      </c>
      <c r="L60" s="10">
        <f t="shared" si="11"/>
        <v>1691656.4291752179</v>
      </c>
      <c r="M60" s="10"/>
      <c r="N60" s="10">
        <f t="shared" si="1"/>
        <v>1691656.4291752179</v>
      </c>
    </row>
    <row r="61" spans="1:14" x14ac:dyDescent="0.25">
      <c r="A61" s="35"/>
      <c r="B61" s="51" t="s">
        <v>33</v>
      </c>
      <c r="C61" s="35">
        <v>4</v>
      </c>
      <c r="D61" s="55">
        <v>25.625900000000001</v>
      </c>
      <c r="E61" s="102">
        <v>1168</v>
      </c>
      <c r="F61" s="50">
        <v>503240</v>
      </c>
      <c r="G61" s="41">
        <v>100</v>
      </c>
      <c r="H61" s="50">
        <f t="shared" si="12"/>
        <v>503240</v>
      </c>
      <c r="I61" s="10">
        <f t="shared" si="10"/>
        <v>0</v>
      </c>
      <c r="J61" s="10">
        <f t="shared" si="8"/>
        <v>430.85616438356163</v>
      </c>
      <c r="K61" s="10">
        <f t="shared" si="9"/>
        <v>1548.4351243443064</v>
      </c>
      <c r="L61" s="10">
        <f t="shared" si="11"/>
        <v>1729237.1271552406</v>
      </c>
      <c r="M61" s="10"/>
      <c r="N61" s="10">
        <f t="shared" si="1"/>
        <v>1729237.1271552406</v>
      </c>
    </row>
    <row r="62" spans="1:14" x14ac:dyDescent="0.25">
      <c r="A62" s="35"/>
      <c r="B62" s="51" t="s">
        <v>34</v>
      </c>
      <c r="C62" s="35">
        <v>4</v>
      </c>
      <c r="D62" s="54">
        <v>11.449</v>
      </c>
      <c r="E62" s="102">
        <v>2790</v>
      </c>
      <c r="F62" s="50">
        <v>3537470</v>
      </c>
      <c r="G62" s="41">
        <v>100</v>
      </c>
      <c r="H62" s="50">
        <f t="shared" si="12"/>
        <v>3537470</v>
      </c>
      <c r="I62" s="10">
        <f t="shared" si="10"/>
        <v>0</v>
      </c>
      <c r="J62" s="10">
        <f t="shared" si="8"/>
        <v>1267.910394265233</v>
      </c>
      <c r="K62" s="10">
        <f t="shared" si="9"/>
        <v>711.38089446263507</v>
      </c>
      <c r="L62" s="10">
        <f t="shared" si="11"/>
        <v>1379641.1642502365</v>
      </c>
      <c r="M62" s="10"/>
      <c r="N62" s="10">
        <f t="shared" si="1"/>
        <v>1379641.1642502365</v>
      </c>
    </row>
    <row r="63" spans="1:14" x14ac:dyDescent="0.25">
      <c r="A63" s="35"/>
      <c r="B63" s="51" t="s">
        <v>35</v>
      </c>
      <c r="C63" s="35">
        <v>4</v>
      </c>
      <c r="D63" s="55">
        <v>50.058299999999996</v>
      </c>
      <c r="E63" s="102">
        <v>2552</v>
      </c>
      <c r="F63" s="50">
        <v>1471340</v>
      </c>
      <c r="G63" s="41">
        <v>100</v>
      </c>
      <c r="H63" s="50">
        <f t="shared" si="12"/>
        <v>1471340</v>
      </c>
      <c r="I63" s="10">
        <f t="shared" si="10"/>
        <v>0</v>
      </c>
      <c r="J63" s="10">
        <f t="shared" si="8"/>
        <v>576.54388714733545</v>
      </c>
      <c r="K63" s="10">
        <f t="shared" si="9"/>
        <v>1402.7474015805326</v>
      </c>
      <c r="L63" s="10">
        <f t="shared" si="11"/>
        <v>2093709.1807190918</v>
      </c>
      <c r="M63" s="10"/>
      <c r="N63" s="10">
        <f t="shared" si="1"/>
        <v>2093709.1807190918</v>
      </c>
    </row>
    <row r="64" spans="1:14" x14ac:dyDescent="0.25">
      <c r="A64" s="35"/>
      <c r="B64" s="51" t="s">
        <v>729</v>
      </c>
      <c r="C64" s="35">
        <v>4</v>
      </c>
      <c r="D64" s="55">
        <v>39.081300000000006</v>
      </c>
      <c r="E64" s="102">
        <v>2504</v>
      </c>
      <c r="F64" s="50">
        <v>1719200</v>
      </c>
      <c r="G64" s="41">
        <v>100</v>
      </c>
      <c r="H64" s="50">
        <f t="shared" si="12"/>
        <v>1719200</v>
      </c>
      <c r="I64" s="10">
        <f t="shared" si="10"/>
        <v>0</v>
      </c>
      <c r="J64" s="10">
        <f t="shared" si="8"/>
        <v>686.58146964856235</v>
      </c>
      <c r="K64" s="10">
        <f t="shared" si="9"/>
        <v>1292.7098190793058</v>
      </c>
      <c r="L64" s="10">
        <f t="shared" si="11"/>
        <v>1932831.9875570382</v>
      </c>
      <c r="M64" s="10"/>
      <c r="N64" s="10">
        <f t="shared" si="1"/>
        <v>1932831.9875570382</v>
      </c>
    </row>
    <row r="65" spans="1:14" x14ac:dyDescent="0.25">
      <c r="A65" s="35"/>
      <c r="B65" s="51" t="s">
        <v>36</v>
      </c>
      <c r="C65" s="35">
        <v>4</v>
      </c>
      <c r="D65" s="55">
        <v>85.867999999999981</v>
      </c>
      <c r="E65" s="102">
        <v>3665</v>
      </c>
      <c r="F65" s="50">
        <v>4273950</v>
      </c>
      <c r="G65" s="41">
        <v>100</v>
      </c>
      <c r="H65" s="50">
        <f t="shared" si="12"/>
        <v>4273950</v>
      </c>
      <c r="I65" s="10">
        <f t="shared" si="10"/>
        <v>0</v>
      </c>
      <c r="J65" s="10">
        <f t="shared" si="8"/>
        <v>1166.1527967257844</v>
      </c>
      <c r="K65" s="10">
        <f t="shared" si="9"/>
        <v>813.13849200208369</v>
      </c>
      <c r="L65" s="10">
        <f t="shared" si="11"/>
        <v>2075390.1798383081</v>
      </c>
      <c r="M65" s="10"/>
      <c r="N65" s="10">
        <f t="shared" si="1"/>
        <v>2075390.1798383081</v>
      </c>
    </row>
    <row r="66" spans="1:14" x14ac:dyDescent="0.25">
      <c r="A66" s="35"/>
      <c r="B66" s="51" t="s">
        <v>37</v>
      </c>
      <c r="C66" s="35">
        <v>4</v>
      </c>
      <c r="D66" s="55">
        <v>12.793399999999998</v>
      </c>
      <c r="E66" s="102">
        <v>1525</v>
      </c>
      <c r="F66" s="50">
        <v>2083150</v>
      </c>
      <c r="G66" s="41">
        <v>100</v>
      </c>
      <c r="H66" s="50">
        <f t="shared" si="12"/>
        <v>2083150</v>
      </c>
      <c r="I66" s="10">
        <f t="shared" si="10"/>
        <v>0</v>
      </c>
      <c r="J66" s="10">
        <f t="shared" si="8"/>
        <v>1366</v>
      </c>
      <c r="K66" s="10">
        <f t="shared" si="9"/>
        <v>613.29128872786805</v>
      </c>
      <c r="L66" s="10">
        <f t="shared" si="11"/>
        <v>975186.58936057205</v>
      </c>
      <c r="M66" s="10"/>
      <c r="N66" s="10">
        <f t="shared" si="1"/>
        <v>975186.58936057205</v>
      </c>
    </row>
    <row r="67" spans="1:14" x14ac:dyDescent="0.25">
      <c r="A67" s="35"/>
      <c r="B67" s="51" t="s">
        <v>38</v>
      </c>
      <c r="C67" s="35">
        <v>4</v>
      </c>
      <c r="D67" s="55">
        <v>66.075299999999999</v>
      </c>
      <c r="E67" s="102">
        <v>3867</v>
      </c>
      <c r="F67" s="50">
        <v>11294450</v>
      </c>
      <c r="G67" s="41">
        <v>100</v>
      </c>
      <c r="H67" s="50">
        <f t="shared" si="12"/>
        <v>11294450</v>
      </c>
      <c r="I67" s="10">
        <f t="shared" si="10"/>
        <v>0</v>
      </c>
      <c r="J67" s="10">
        <f t="shared" si="8"/>
        <v>2920.7266614946989</v>
      </c>
      <c r="K67" s="10">
        <f t="shared" si="9"/>
        <v>-941.43537276683082</v>
      </c>
      <c r="L67" s="10">
        <f t="shared" si="11"/>
        <v>1347057.2489901509</v>
      </c>
      <c r="M67" s="10"/>
      <c r="N67" s="10">
        <f t="shared" si="1"/>
        <v>1347057.2489901509</v>
      </c>
    </row>
    <row r="68" spans="1:14" x14ac:dyDescent="0.25">
      <c r="A68" s="35"/>
      <c r="B68" s="51" t="s">
        <v>39</v>
      </c>
      <c r="C68" s="35">
        <v>4</v>
      </c>
      <c r="D68" s="55">
        <v>4.5788000000000002</v>
      </c>
      <c r="E68" s="102">
        <v>1035</v>
      </c>
      <c r="F68" s="50">
        <v>1506040</v>
      </c>
      <c r="G68" s="41">
        <v>100</v>
      </c>
      <c r="H68" s="50">
        <f t="shared" si="12"/>
        <v>1506040</v>
      </c>
      <c r="I68" s="10">
        <f t="shared" si="10"/>
        <v>0</v>
      </c>
      <c r="J68" s="10">
        <f t="shared" si="8"/>
        <v>1455.1111111111111</v>
      </c>
      <c r="K68" s="10">
        <f t="shared" si="9"/>
        <v>524.18017761675696</v>
      </c>
      <c r="L68" s="10">
        <f t="shared" si="11"/>
        <v>730886.79513045377</v>
      </c>
      <c r="M68" s="10"/>
      <c r="N68" s="10">
        <f t="shared" si="1"/>
        <v>730886.79513045377</v>
      </c>
    </row>
    <row r="69" spans="1:14" x14ac:dyDescent="0.25">
      <c r="A69" s="35"/>
      <c r="B69" s="51" t="s">
        <v>40</v>
      </c>
      <c r="C69" s="35">
        <v>4</v>
      </c>
      <c r="D69" s="55">
        <v>17.041400000000003</v>
      </c>
      <c r="E69" s="102">
        <v>253</v>
      </c>
      <c r="F69" s="50">
        <v>99290</v>
      </c>
      <c r="G69" s="41">
        <v>100</v>
      </c>
      <c r="H69" s="50">
        <f t="shared" si="12"/>
        <v>99290</v>
      </c>
      <c r="I69" s="10">
        <f t="shared" si="10"/>
        <v>0</v>
      </c>
      <c r="J69" s="10">
        <f t="shared" si="8"/>
        <v>392.4505928853755</v>
      </c>
      <c r="K69" s="10">
        <f t="shared" si="9"/>
        <v>1586.8406958424926</v>
      </c>
      <c r="L69" s="10">
        <f t="shared" si="11"/>
        <v>1478847.3403100756</v>
      </c>
      <c r="M69" s="10"/>
      <c r="N69" s="10">
        <f t="shared" si="1"/>
        <v>1478847.3403100756</v>
      </c>
    </row>
    <row r="70" spans="1:14" x14ac:dyDescent="0.25">
      <c r="A70" s="35"/>
      <c r="B70" s="51" t="s">
        <v>41</v>
      </c>
      <c r="C70" s="35">
        <v>4</v>
      </c>
      <c r="D70" s="55">
        <v>34.765100000000004</v>
      </c>
      <c r="E70" s="102">
        <v>2312</v>
      </c>
      <c r="F70" s="50">
        <v>2006800</v>
      </c>
      <c r="G70" s="41">
        <v>100</v>
      </c>
      <c r="H70" s="50">
        <f>F70*G70/100</f>
        <v>2006800</v>
      </c>
      <c r="I70" s="10">
        <f t="shared" si="10"/>
        <v>0</v>
      </c>
      <c r="J70" s="10">
        <f>F70/E70</f>
        <v>867.99307958477505</v>
      </c>
      <c r="K70" s="10">
        <f t="shared" si="9"/>
        <v>1111.2982091430931</v>
      </c>
      <c r="L70" s="10">
        <f t="shared" si="11"/>
        <v>1709112.4520015835</v>
      </c>
      <c r="M70" s="10"/>
      <c r="N70" s="10">
        <f t="shared" si="1"/>
        <v>1709112.4520015835</v>
      </c>
    </row>
    <row r="71" spans="1:14" x14ac:dyDescent="0.25">
      <c r="A71" s="35"/>
      <c r="B71" s="51" t="s">
        <v>42</v>
      </c>
      <c r="C71" s="35">
        <v>4</v>
      </c>
      <c r="D71" s="55">
        <v>16.301500000000001</v>
      </c>
      <c r="E71" s="102">
        <v>1911</v>
      </c>
      <c r="F71" s="50">
        <v>3423890</v>
      </c>
      <c r="G71" s="41">
        <v>100</v>
      </c>
      <c r="H71" s="50">
        <f t="shared" si="12"/>
        <v>3423890</v>
      </c>
      <c r="I71" s="10">
        <f t="shared" si="10"/>
        <v>0</v>
      </c>
      <c r="J71" s="10">
        <f>F71/E71</f>
        <v>1791.6745159602303</v>
      </c>
      <c r="K71" s="10">
        <f t="shared" si="9"/>
        <v>187.61677276763771</v>
      </c>
      <c r="L71" s="10">
        <f t="shared" si="11"/>
        <v>738253.46828939498</v>
      </c>
      <c r="M71" s="10"/>
      <c r="N71" s="10">
        <f t="shared" si="1"/>
        <v>738253.46828939498</v>
      </c>
    </row>
    <row r="72" spans="1:14" x14ac:dyDescent="0.25">
      <c r="A72" s="35"/>
      <c r="B72" s="51" t="s">
        <v>43</v>
      </c>
      <c r="C72" s="35">
        <v>4</v>
      </c>
      <c r="D72" s="55">
        <v>24.058299999999999</v>
      </c>
      <c r="E72" s="102">
        <v>1888</v>
      </c>
      <c r="F72" s="50">
        <v>1436370</v>
      </c>
      <c r="G72" s="41">
        <v>100</v>
      </c>
      <c r="H72" s="50">
        <f t="shared" si="12"/>
        <v>1436370</v>
      </c>
      <c r="I72" s="10">
        <f t="shared" si="10"/>
        <v>0</v>
      </c>
      <c r="J72" s="10">
        <f t="shared" si="8"/>
        <v>760.78919491525426</v>
      </c>
      <c r="K72" s="10">
        <f t="shared" si="9"/>
        <v>1218.5020938126138</v>
      </c>
      <c r="L72" s="10">
        <f t="shared" si="11"/>
        <v>1633135.2088588369</v>
      </c>
      <c r="M72" s="10"/>
      <c r="N72" s="10">
        <f t="shared" si="1"/>
        <v>1633135.2088588369</v>
      </c>
    </row>
    <row r="73" spans="1:14" x14ac:dyDescent="0.25">
      <c r="A73" s="35"/>
      <c r="B73" s="51" t="s">
        <v>44</v>
      </c>
      <c r="C73" s="35">
        <v>4</v>
      </c>
      <c r="D73" s="55">
        <v>43.497700000000002</v>
      </c>
      <c r="E73" s="102">
        <v>2096</v>
      </c>
      <c r="F73" s="50">
        <v>1168090</v>
      </c>
      <c r="G73" s="41">
        <v>100</v>
      </c>
      <c r="H73" s="50">
        <f t="shared" si="12"/>
        <v>1168090</v>
      </c>
      <c r="I73" s="10">
        <f t="shared" si="10"/>
        <v>0</v>
      </c>
      <c r="J73" s="10">
        <f t="shared" si="8"/>
        <v>557.29484732824426</v>
      </c>
      <c r="K73" s="10">
        <f t="shared" si="9"/>
        <v>1421.9964413996238</v>
      </c>
      <c r="L73" s="10">
        <f t="shared" si="11"/>
        <v>1957272.9701061957</v>
      </c>
      <c r="M73" s="10"/>
      <c r="N73" s="10">
        <f t="shared" si="1"/>
        <v>1957272.9701061957</v>
      </c>
    </row>
    <row r="74" spans="1:14" x14ac:dyDescent="0.25">
      <c r="A74" s="35"/>
      <c r="B74" s="51" t="s">
        <v>45</v>
      </c>
      <c r="C74" s="35">
        <v>4</v>
      </c>
      <c r="D74" s="55">
        <v>21.498699999999999</v>
      </c>
      <c r="E74" s="102">
        <v>865</v>
      </c>
      <c r="F74" s="50">
        <v>449350</v>
      </c>
      <c r="G74" s="41">
        <v>100</v>
      </c>
      <c r="H74" s="50">
        <f t="shared" si="12"/>
        <v>449350</v>
      </c>
      <c r="I74" s="10">
        <f t="shared" si="10"/>
        <v>0</v>
      </c>
      <c r="J74" s="10">
        <f t="shared" si="8"/>
        <v>519.47976878612712</v>
      </c>
      <c r="K74" s="10">
        <f t="shared" si="9"/>
        <v>1459.8115199417409</v>
      </c>
      <c r="L74" s="10">
        <f t="shared" si="11"/>
        <v>1555075.3652606823</v>
      </c>
      <c r="M74" s="10"/>
      <c r="N74" s="10">
        <f t="shared" si="1"/>
        <v>1555075.3652606823</v>
      </c>
    </row>
    <row r="75" spans="1:14" x14ac:dyDescent="0.25">
      <c r="A75" s="35"/>
      <c r="B75" s="51" t="s">
        <v>730</v>
      </c>
      <c r="C75" s="35">
        <v>4</v>
      </c>
      <c r="D75" s="55">
        <v>57.078299999999999</v>
      </c>
      <c r="E75" s="102">
        <v>2464</v>
      </c>
      <c r="F75" s="50">
        <v>3398930</v>
      </c>
      <c r="G75" s="41">
        <v>100</v>
      </c>
      <c r="H75" s="50">
        <f t="shared" si="12"/>
        <v>3398930</v>
      </c>
      <c r="I75" s="10">
        <f t="shared" si="10"/>
        <v>0</v>
      </c>
      <c r="J75" s="10">
        <f t="shared" si="8"/>
        <v>1379.4358766233765</v>
      </c>
      <c r="K75" s="10">
        <f t="shared" si="9"/>
        <v>599.85541210449151</v>
      </c>
      <c r="L75" s="10">
        <f t="shared" si="11"/>
        <v>1436358.3151177012</v>
      </c>
      <c r="M75" s="10"/>
      <c r="N75" s="10">
        <f t="shared" si="1"/>
        <v>1436358.3151177012</v>
      </c>
    </row>
    <row r="76" spans="1:14" s="31" customFormat="1" x14ac:dyDescent="0.25">
      <c r="A76" s="35"/>
      <c r="B76" s="51" t="s">
        <v>46</v>
      </c>
      <c r="C76" s="35">
        <v>4</v>
      </c>
      <c r="D76" s="55">
        <v>44.555800000000005</v>
      </c>
      <c r="E76" s="102">
        <v>684</v>
      </c>
      <c r="F76" s="50">
        <v>795760</v>
      </c>
      <c r="G76" s="41">
        <v>100</v>
      </c>
      <c r="H76" s="50">
        <f t="shared" si="12"/>
        <v>795760</v>
      </c>
      <c r="I76" s="50">
        <f t="shared" si="10"/>
        <v>0</v>
      </c>
      <c r="J76" s="50">
        <f t="shared" si="8"/>
        <v>1163.3918128654971</v>
      </c>
      <c r="K76" s="50">
        <f t="shared" si="9"/>
        <v>815.89947586237099</v>
      </c>
      <c r="L76" s="50">
        <f t="shared" si="11"/>
        <v>1088789.5873961395</v>
      </c>
      <c r="M76" s="50"/>
      <c r="N76" s="50">
        <f t="shared" si="1"/>
        <v>1088789.5873961395</v>
      </c>
    </row>
    <row r="77" spans="1:14" x14ac:dyDescent="0.25">
      <c r="A77" s="35"/>
      <c r="B77" s="51" t="s">
        <v>47</v>
      </c>
      <c r="C77" s="35">
        <v>4</v>
      </c>
      <c r="D77" s="55">
        <v>27.263699999999996</v>
      </c>
      <c r="E77" s="102">
        <v>4065</v>
      </c>
      <c r="F77" s="50">
        <v>7030920</v>
      </c>
      <c r="G77" s="41">
        <v>100</v>
      </c>
      <c r="H77" s="50">
        <f t="shared" si="12"/>
        <v>7030920</v>
      </c>
      <c r="I77" s="10">
        <f t="shared" si="10"/>
        <v>0</v>
      </c>
      <c r="J77" s="10">
        <f t="shared" si="8"/>
        <v>1729.6236162361624</v>
      </c>
      <c r="K77" s="10">
        <f t="shared" si="9"/>
        <v>249.66767249170562</v>
      </c>
      <c r="L77" s="10">
        <f t="shared" si="11"/>
        <v>1407453.3595910289</v>
      </c>
      <c r="M77" s="10"/>
      <c r="N77" s="10">
        <f t="shared" si="1"/>
        <v>1407453.3595910289</v>
      </c>
    </row>
    <row r="78" spans="1:14" x14ac:dyDescent="0.25">
      <c r="A78" s="35"/>
      <c r="B78" s="51"/>
      <c r="C78" s="35"/>
      <c r="D78" s="55">
        <v>0</v>
      </c>
      <c r="E78" s="104"/>
      <c r="F78" s="62"/>
      <c r="G78" s="41"/>
      <c r="H78" s="62"/>
      <c r="I78" s="64"/>
      <c r="J78" s="64"/>
      <c r="K78" s="10"/>
      <c r="L78" s="10"/>
      <c r="M78" s="10"/>
      <c r="N78" s="10"/>
    </row>
    <row r="79" spans="1:14" x14ac:dyDescent="0.25">
      <c r="A79" s="30" t="s">
        <v>48</v>
      </c>
      <c r="B79" s="43" t="s">
        <v>2</v>
      </c>
      <c r="C79" s="44"/>
      <c r="D79" s="3">
        <v>294.53949999999998</v>
      </c>
      <c r="E79" s="105">
        <f>E80</f>
        <v>16200</v>
      </c>
      <c r="F79" s="37">
        <v>0</v>
      </c>
      <c r="G79" s="41"/>
      <c r="H79" s="37">
        <f>H81</f>
        <v>4822935</v>
      </c>
      <c r="I79" s="8">
        <f>I81</f>
        <v>-4822935</v>
      </c>
      <c r="J79" s="8"/>
      <c r="K79" s="10"/>
      <c r="L79" s="10"/>
      <c r="M79" s="9">
        <f>M81</f>
        <v>6420464.6064740606</v>
      </c>
      <c r="N79" s="8">
        <f t="shared" si="1"/>
        <v>6420464.6064740606</v>
      </c>
    </row>
    <row r="80" spans="1:14" x14ac:dyDescent="0.25">
      <c r="A80" s="30" t="s">
        <v>48</v>
      </c>
      <c r="B80" s="43" t="s">
        <v>3</v>
      </c>
      <c r="C80" s="44"/>
      <c r="D80" s="3">
        <v>294.53949999999998</v>
      </c>
      <c r="E80" s="105">
        <f>SUM(E82:E88)</f>
        <v>16200</v>
      </c>
      <c r="F80" s="37">
        <f>SUM(F82:F88)</f>
        <v>25069340</v>
      </c>
      <c r="G80" s="41"/>
      <c r="H80" s="37">
        <f>SUM(H82:H88)</f>
        <v>15423470</v>
      </c>
      <c r="I80" s="8">
        <f>SUM(I82:I88)</f>
        <v>9645870</v>
      </c>
      <c r="J80" s="8"/>
      <c r="K80" s="10"/>
      <c r="L80" s="8">
        <f>SUM(L82:L88)</f>
        <v>12566138.731340442</v>
      </c>
      <c r="M80" s="10"/>
      <c r="N80" s="8">
        <f t="shared" si="1"/>
        <v>12566138.731340442</v>
      </c>
    </row>
    <row r="81" spans="1:14" x14ac:dyDescent="0.25">
      <c r="A81" s="35"/>
      <c r="B81" s="51" t="s">
        <v>26</v>
      </c>
      <c r="C81" s="35">
        <v>2</v>
      </c>
      <c r="D81" s="55">
        <v>0</v>
      </c>
      <c r="E81" s="104"/>
      <c r="F81" s="50">
        <v>0</v>
      </c>
      <c r="G81" s="41">
        <v>25</v>
      </c>
      <c r="H81" s="50">
        <f>F83*G81/100</f>
        <v>4822935</v>
      </c>
      <c r="I81" s="10">
        <f t="shared" ref="I81:I88" si="13">F81-H81</f>
        <v>-4822935</v>
      </c>
      <c r="J81" s="10"/>
      <c r="K81" s="10"/>
      <c r="L81" s="10"/>
      <c r="M81" s="10">
        <f>($L$7*$L$8*E79/$L$10)+($L$7*$L$9*D79/$L$11)</f>
        <v>6420464.6064740606</v>
      </c>
      <c r="N81" s="10">
        <f t="shared" si="1"/>
        <v>6420464.6064740606</v>
      </c>
    </row>
    <row r="82" spans="1:14" x14ac:dyDescent="0.25">
      <c r="A82" s="35"/>
      <c r="B82" s="51" t="s">
        <v>49</v>
      </c>
      <c r="C82" s="35">
        <v>4</v>
      </c>
      <c r="D82" s="55">
        <v>73.437700000000007</v>
      </c>
      <c r="E82" s="102">
        <v>3074</v>
      </c>
      <c r="F82" s="120">
        <v>1571780</v>
      </c>
      <c r="G82" s="41">
        <v>100</v>
      </c>
      <c r="H82" s="50">
        <f>F82*G82/100</f>
        <v>1571780</v>
      </c>
      <c r="I82" s="10">
        <f t="shared" si="13"/>
        <v>0</v>
      </c>
      <c r="J82" s="10">
        <f t="shared" ref="J82:J88" si="14">F82/E82</f>
        <v>511.31424853610929</v>
      </c>
      <c r="K82" s="10">
        <f t="shared" ref="K82:K88" si="15">$J$11*$J$19-J82</f>
        <v>1467.9770401917588</v>
      </c>
      <c r="L82" s="10">
        <f t="shared" ref="L82:L88" si="16">IF(K82&gt;0,$J$7*$J$8*(K82/$K$19),0)+$J$7*$J$9*(E82/$E$19)+$J$7*$J$10*(D82/$D$19)</f>
        <v>2404420.3168979837</v>
      </c>
      <c r="M82" s="10"/>
      <c r="N82" s="10">
        <f t="shared" si="1"/>
        <v>2404420.3168979837</v>
      </c>
    </row>
    <row r="83" spans="1:14" x14ac:dyDescent="0.25">
      <c r="A83" s="35"/>
      <c r="B83" s="51" t="s">
        <v>48</v>
      </c>
      <c r="C83" s="35">
        <v>3</v>
      </c>
      <c r="D83" s="55">
        <v>28.994</v>
      </c>
      <c r="E83" s="102">
        <v>7048</v>
      </c>
      <c r="F83" s="120">
        <v>19291740</v>
      </c>
      <c r="G83" s="41">
        <v>50</v>
      </c>
      <c r="H83" s="50">
        <f>F83*G83/100</f>
        <v>9645870</v>
      </c>
      <c r="I83" s="10">
        <f t="shared" si="13"/>
        <v>9645870</v>
      </c>
      <c r="J83" s="10">
        <f t="shared" si="14"/>
        <v>2737.1935300794553</v>
      </c>
      <c r="K83" s="10">
        <f t="shared" si="15"/>
        <v>-757.90224135158724</v>
      </c>
      <c r="L83" s="10">
        <f t="shared" si="16"/>
        <v>1984718.2629324279</v>
      </c>
      <c r="M83" s="10"/>
      <c r="N83" s="10">
        <f t="shared" ref="N83:N146" si="17">L83+M83</f>
        <v>1984718.2629324279</v>
      </c>
    </row>
    <row r="84" spans="1:14" x14ac:dyDescent="0.25">
      <c r="A84" s="35"/>
      <c r="B84" s="51" t="s">
        <v>731</v>
      </c>
      <c r="C84" s="35">
        <v>4</v>
      </c>
      <c r="D84" s="55">
        <v>59.187299999999993</v>
      </c>
      <c r="E84" s="102">
        <v>1516</v>
      </c>
      <c r="F84" s="120">
        <v>773840</v>
      </c>
      <c r="G84" s="41">
        <v>100</v>
      </c>
      <c r="H84" s="50">
        <f t="shared" ref="H84:H88" si="18">F84*G84/100</f>
        <v>773840</v>
      </c>
      <c r="I84" s="10">
        <f t="shared" si="13"/>
        <v>0</v>
      </c>
      <c r="J84" s="10">
        <f t="shared" si="14"/>
        <v>510.44854881266491</v>
      </c>
      <c r="K84" s="10">
        <f t="shared" si="15"/>
        <v>1468.8427399152031</v>
      </c>
      <c r="L84" s="10">
        <f t="shared" si="16"/>
        <v>1926067.8823969052</v>
      </c>
      <c r="M84" s="10"/>
      <c r="N84" s="10">
        <f t="shared" si="17"/>
        <v>1926067.8823969052</v>
      </c>
    </row>
    <row r="85" spans="1:14" x14ac:dyDescent="0.25">
      <c r="A85" s="35"/>
      <c r="B85" s="51" t="s">
        <v>50</v>
      </c>
      <c r="C85" s="35">
        <v>4</v>
      </c>
      <c r="D85" s="55">
        <v>17.118400000000001</v>
      </c>
      <c r="E85" s="102">
        <v>961</v>
      </c>
      <c r="F85" s="120">
        <v>467710</v>
      </c>
      <c r="G85" s="41">
        <v>100</v>
      </c>
      <c r="H85" s="50">
        <f t="shared" si="18"/>
        <v>467710</v>
      </c>
      <c r="I85" s="10">
        <f t="shared" si="13"/>
        <v>0</v>
      </c>
      <c r="J85" s="10">
        <f t="shared" si="14"/>
        <v>486.69094693028097</v>
      </c>
      <c r="K85" s="10">
        <f t="shared" si="15"/>
        <v>1492.6003417975871</v>
      </c>
      <c r="L85" s="10">
        <f t="shared" si="16"/>
        <v>1584924.7867485695</v>
      </c>
      <c r="M85" s="10"/>
      <c r="N85" s="10">
        <f t="shared" si="17"/>
        <v>1584924.7867485695</v>
      </c>
    </row>
    <row r="86" spans="1:14" x14ac:dyDescent="0.25">
      <c r="A86" s="35"/>
      <c r="B86" s="51" t="s">
        <v>51</v>
      </c>
      <c r="C86" s="35">
        <v>4</v>
      </c>
      <c r="D86" s="55">
        <v>14.530099999999999</v>
      </c>
      <c r="E86" s="102">
        <v>493</v>
      </c>
      <c r="F86" s="120">
        <v>302150</v>
      </c>
      <c r="G86" s="41">
        <v>100</v>
      </c>
      <c r="H86" s="50">
        <f t="shared" si="18"/>
        <v>302150</v>
      </c>
      <c r="I86" s="10">
        <f t="shared" si="13"/>
        <v>0</v>
      </c>
      <c r="J86" s="10">
        <f t="shared" si="14"/>
        <v>612.88032454361053</v>
      </c>
      <c r="K86" s="10">
        <f t="shared" si="15"/>
        <v>1366.4109641842574</v>
      </c>
      <c r="L86" s="10">
        <f t="shared" si="16"/>
        <v>1344335.1110535916</v>
      </c>
      <c r="M86" s="10"/>
      <c r="N86" s="10">
        <f t="shared" si="17"/>
        <v>1344335.1110535916</v>
      </c>
    </row>
    <row r="87" spans="1:14" x14ac:dyDescent="0.25">
      <c r="A87" s="35"/>
      <c r="B87" s="51" t="s">
        <v>52</v>
      </c>
      <c r="C87" s="35">
        <v>4</v>
      </c>
      <c r="D87" s="55">
        <v>44.297600000000003</v>
      </c>
      <c r="E87" s="102">
        <v>764</v>
      </c>
      <c r="F87" s="120">
        <v>497210</v>
      </c>
      <c r="G87" s="41">
        <v>100</v>
      </c>
      <c r="H87" s="50">
        <f t="shared" si="18"/>
        <v>497210</v>
      </c>
      <c r="I87" s="10">
        <f t="shared" si="13"/>
        <v>0</v>
      </c>
      <c r="J87" s="10">
        <f t="shared" si="14"/>
        <v>650.79842931937173</v>
      </c>
      <c r="K87" s="10">
        <f t="shared" si="15"/>
        <v>1328.4928594084963</v>
      </c>
      <c r="L87" s="10">
        <f t="shared" si="16"/>
        <v>1536397.9253588042</v>
      </c>
      <c r="M87" s="10"/>
      <c r="N87" s="10">
        <f t="shared" si="17"/>
        <v>1536397.9253588042</v>
      </c>
    </row>
    <row r="88" spans="1:14" x14ac:dyDescent="0.25">
      <c r="A88" s="35"/>
      <c r="B88" s="51" t="s">
        <v>53</v>
      </c>
      <c r="C88" s="35">
        <v>4</v>
      </c>
      <c r="D88" s="55">
        <v>56.974399999999996</v>
      </c>
      <c r="E88" s="102">
        <v>2344</v>
      </c>
      <c r="F88" s="120">
        <v>2164910</v>
      </c>
      <c r="G88" s="41">
        <v>100</v>
      </c>
      <c r="H88" s="50">
        <f t="shared" si="18"/>
        <v>2164910</v>
      </c>
      <c r="I88" s="10">
        <f t="shared" si="13"/>
        <v>0</v>
      </c>
      <c r="J88" s="10">
        <f t="shared" si="14"/>
        <v>923.59641638225253</v>
      </c>
      <c r="K88" s="10">
        <f t="shared" si="15"/>
        <v>1055.6948723456155</v>
      </c>
      <c r="L88" s="10">
        <f t="shared" si="16"/>
        <v>1785274.4459521601</v>
      </c>
      <c r="M88" s="10"/>
      <c r="N88" s="10">
        <f t="shared" si="17"/>
        <v>1785274.4459521601</v>
      </c>
    </row>
    <row r="89" spans="1:14" x14ac:dyDescent="0.25">
      <c r="A89" s="35"/>
      <c r="B89" s="51"/>
      <c r="C89" s="35"/>
      <c r="D89" s="55">
        <v>0</v>
      </c>
      <c r="E89" s="104"/>
      <c r="F89" s="65"/>
      <c r="G89" s="41"/>
      <c r="H89" s="65"/>
      <c r="I89" s="66"/>
      <c r="J89" s="66"/>
      <c r="K89" s="10"/>
      <c r="L89" s="10"/>
      <c r="M89" s="10"/>
      <c r="N89" s="10"/>
    </row>
    <row r="90" spans="1:14" x14ac:dyDescent="0.25">
      <c r="A90" s="30" t="s">
        <v>54</v>
      </c>
      <c r="B90" s="43" t="s">
        <v>2</v>
      </c>
      <c r="C90" s="44"/>
      <c r="D90" s="3">
        <v>814.44230000000016</v>
      </c>
      <c r="E90" s="105">
        <f>E91</f>
        <v>47962</v>
      </c>
      <c r="F90" s="37">
        <v>0</v>
      </c>
      <c r="G90" s="41"/>
      <c r="H90" s="37">
        <f>H92</f>
        <v>6675190</v>
      </c>
      <c r="I90" s="8">
        <f>I92</f>
        <v>-6675190</v>
      </c>
      <c r="J90" s="8"/>
      <c r="K90" s="10"/>
      <c r="L90" s="10"/>
      <c r="M90" s="9">
        <f>M92</f>
        <v>18501652.020042703</v>
      </c>
      <c r="N90" s="8">
        <f t="shared" si="17"/>
        <v>18501652.020042703</v>
      </c>
    </row>
    <row r="91" spans="1:14" x14ac:dyDescent="0.25">
      <c r="A91" s="30" t="s">
        <v>54</v>
      </c>
      <c r="B91" s="43" t="s">
        <v>3</v>
      </c>
      <c r="C91" s="44"/>
      <c r="D91" s="3">
        <v>814.44230000000016</v>
      </c>
      <c r="E91" s="105">
        <f>SUM(E93:E120)</f>
        <v>47962</v>
      </c>
      <c r="F91" s="37">
        <f>SUM(F93:F120)</f>
        <v>57203750</v>
      </c>
      <c r="G91" s="41"/>
      <c r="H91" s="37">
        <f>SUM(H93:H120)</f>
        <v>43853370</v>
      </c>
      <c r="I91" s="8">
        <f>SUM(I93:I120)</f>
        <v>13350380</v>
      </c>
      <c r="J91" s="8"/>
      <c r="K91" s="10"/>
      <c r="L91" s="8">
        <f>SUM(L93:L120)</f>
        <v>46526265.140829355</v>
      </c>
      <c r="M91" s="10"/>
      <c r="N91" s="8">
        <f t="shared" si="17"/>
        <v>46526265.140829355</v>
      </c>
    </row>
    <row r="92" spans="1:14" x14ac:dyDescent="0.25">
      <c r="A92" s="35"/>
      <c r="B92" s="51" t="s">
        <v>26</v>
      </c>
      <c r="C92" s="35">
        <v>2</v>
      </c>
      <c r="D92" s="55">
        <v>0</v>
      </c>
      <c r="E92" s="104"/>
      <c r="F92" s="50">
        <v>0</v>
      </c>
      <c r="G92" s="41">
        <v>25</v>
      </c>
      <c r="H92" s="50">
        <f>F98*G92/100</f>
        <v>6675190</v>
      </c>
      <c r="I92" s="10">
        <f>F92-H92</f>
        <v>-6675190</v>
      </c>
      <c r="J92" s="10"/>
      <c r="K92" s="10"/>
      <c r="L92" s="10"/>
      <c r="M92" s="10">
        <f>($L$7*$L$8*E90/$L$10)+($L$7*$L$9*D90/$L$11)</f>
        <v>18501652.020042703</v>
      </c>
      <c r="N92" s="10">
        <f t="shared" si="17"/>
        <v>18501652.020042703</v>
      </c>
    </row>
    <row r="93" spans="1:14" x14ac:dyDescent="0.25">
      <c r="A93" s="35"/>
      <c r="B93" s="51" t="s">
        <v>732</v>
      </c>
      <c r="C93" s="35">
        <v>4</v>
      </c>
      <c r="D93" s="55">
        <v>27.557100000000002</v>
      </c>
      <c r="E93" s="102">
        <v>1393</v>
      </c>
      <c r="F93" s="50">
        <v>775090</v>
      </c>
      <c r="G93" s="41">
        <v>100</v>
      </c>
      <c r="H93" s="50">
        <f t="shared" ref="H93:H120" si="19">F93*G93/100</f>
        <v>775090</v>
      </c>
      <c r="I93" s="10">
        <f t="shared" ref="I93:I120" si="20">F93-H93</f>
        <v>0</v>
      </c>
      <c r="J93" s="10">
        <f t="shared" ref="J93:J120" si="21">F93/E93</f>
        <v>556.41780330222537</v>
      </c>
      <c r="K93" s="10">
        <f t="shared" ref="K93:K120" si="22">$J$11*$J$19-J93</f>
        <v>1422.8734854256427</v>
      </c>
      <c r="L93" s="10">
        <f t="shared" ref="L93:L120" si="23">IF(K93&gt;0,$J$7*$J$8*(K93/$K$19),0)+$J$7*$J$9*(E93/$E$19)+$J$7*$J$10*(D93/$D$19)</f>
        <v>1692905.784825088</v>
      </c>
      <c r="M93" s="10"/>
      <c r="N93" s="10">
        <f t="shared" si="17"/>
        <v>1692905.784825088</v>
      </c>
    </row>
    <row r="94" spans="1:14" x14ac:dyDescent="0.25">
      <c r="A94" s="35"/>
      <c r="B94" s="51" t="s">
        <v>55</v>
      </c>
      <c r="C94" s="35">
        <v>4</v>
      </c>
      <c r="D94" s="55">
        <v>15.863399999999999</v>
      </c>
      <c r="E94" s="102">
        <v>439</v>
      </c>
      <c r="F94" s="50">
        <v>304580</v>
      </c>
      <c r="G94" s="41">
        <v>100</v>
      </c>
      <c r="H94" s="50">
        <f t="shared" si="19"/>
        <v>304580</v>
      </c>
      <c r="I94" s="10">
        <f t="shared" si="20"/>
        <v>0</v>
      </c>
      <c r="J94" s="10">
        <f t="shared" si="21"/>
        <v>693.8041002277904</v>
      </c>
      <c r="K94" s="10">
        <f t="shared" si="22"/>
        <v>1285.4871885000775</v>
      </c>
      <c r="L94" s="10">
        <f t="shared" si="23"/>
        <v>1269546.4114420125</v>
      </c>
      <c r="M94" s="10"/>
      <c r="N94" s="10">
        <f t="shared" si="17"/>
        <v>1269546.4114420125</v>
      </c>
    </row>
    <row r="95" spans="1:14" x14ac:dyDescent="0.25">
      <c r="A95" s="35"/>
      <c r="B95" s="51" t="s">
        <v>733</v>
      </c>
      <c r="C95" s="35">
        <v>4</v>
      </c>
      <c r="D95" s="55">
        <v>26.978499999999997</v>
      </c>
      <c r="E95" s="102">
        <v>1542</v>
      </c>
      <c r="F95" s="50">
        <v>1273510</v>
      </c>
      <c r="G95" s="41">
        <v>100</v>
      </c>
      <c r="H95" s="50">
        <f t="shared" si="19"/>
        <v>1273510</v>
      </c>
      <c r="I95" s="10">
        <f t="shared" si="20"/>
        <v>0</v>
      </c>
      <c r="J95" s="10">
        <f t="shared" si="21"/>
        <v>825.88197146562902</v>
      </c>
      <c r="K95" s="10">
        <f t="shared" si="22"/>
        <v>1153.409317262239</v>
      </c>
      <c r="L95" s="10">
        <f t="shared" si="23"/>
        <v>1503685.6426977958</v>
      </c>
      <c r="M95" s="10"/>
      <c r="N95" s="10">
        <f t="shared" si="17"/>
        <v>1503685.6426977958</v>
      </c>
    </row>
    <row r="96" spans="1:14" x14ac:dyDescent="0.25">
      <c r="A96" s="35"/>
      <c r="B96" s="51" t="s">
        <v>734</v>
      </c>
      <c r="C96" s="35">
        <v>4</v>
      </c>
      <c r="D96" s="55">
        <v>25.1053</v>
      </c>
      <c r="E96" s="102">
        <v>1501</v>
      </c>
      <c r="F96" s="50">
        <v>513220</v>
      </c>
      <c r="G96" s="41">
        <v>100</v>
      </c>
      <c r="H96" s="50">
        <f t="shared" si="19"/>
        <v>513220</v>
      </c>
      <c r="I96" s="10">
        <f t="shared" si="20"/>
        <v>0</v>
      </c>
      <c r="J96" s="10">
        <f t="shared" si="21"/>
        <v>341.91872085276481</v>
      </c>
      <c r="K96" s="10">
        <f t="shared" si="22"/>
        <v>1637.3725678751032</v>
      </c>
      <c r="L96" s="10">
        <f t="shared" si="23"/>
        <v>1887561.2382085579</v>
      </c>
      <c r="M96" s="10"/>
      <c r="N96" s="10">
        <f t="shared" si="17"/>
        <v>1887561.2382085579</v>
      </c>
    </row>
    <row r="97" spans="1:14" x14ac:dyDescent="0.25">
      <c r="A97" s="35"/>
      <c r="B97" s="51" t="s">
        <v>56</v>
      </c>
      <c r="C97" s="35">
        <v>4</v>
      </c>
      <c r="D97" s="55">
        <v>19.769200000000001</v>
      </c>
      <c r="E97" s="102">
        <v>825</v>
      </c>
      <c r="F97" s="50">
        <v>490390</v>
      </c>
      <c r="G97" s="41">
        <v>100</v>
      </c>
      <c r="H97" s="50">
        <f t="shared" si="19"/>
        <v>490390</v>
      </c>
      <c r="I97" s="10">
        <f t="shared" si="20"/>
        <v>0</v>
      </c>
      <c r="J97" s="10">
        <f t="shared" si="21"/>
        <v>594.41212121212118</v>
      </c>
      <c r="K97" s="10">
        <f t="shared" si="22"/>
        <v>1384.8791675157468</v>
      </c>
      <c r="L97" s="10">
        <f t="shared" si="23"/>
        <v>1473178.5800565614</v>
      </c>
      <c r="M97" s="10"/>
      <c r="N97" s="10">
        <f t="shared" si="17"/>
        <v>1473178.5800565614</v>
      </c>
    </row>
    <row r="98" spans="1:14" x14ac:dyDescent="0.25">
      <c r="A98" s="35"/>
      <c r="B98" s="51" t="s">
        <v>54</v>
      </c>
      <c r="C98" s="35">
        <v>3</v>
      </c>
      <c r="D98" s="54">
        <v>8.8294999999999995</v>
      </c>
      <c r="E98" s="102">
        <v>5478</v>
      </c>
      <c r="F98" s="50">
        <v>26700760</v>
      </c>
      <c r="G98" s="41">
        <v>50</v>
      </c>
      <c r="H98" s="50">
        <f>F98*G98/100</f>
        <v>13350380</v>
      </c>
      <c r="I98" s="10">
        <f>F98-H98</f>
        <v>13350380</v>
      </c>
      <c r="J98" s="10">
        <f t="shared" si="21"/>
        <v>4874.1803577948158</v>
      </c>
      <c r="K98" s="10">
        <f t="shared" si="22"/>
        <v>-2894.8890690669477</v>
      </c>
      <c r="L98" s="10">
        <f t="shared" si="23"/>
        <v>1472089.720056453</v>
      </c>
      <c r="M98" s="10"/>
      <c r="N98" s="10">
        <f t="shared" si="17"/>
        <v>1472089.720056453</v>
      </c>
    </row>
    <row r="99" spans="1:14" x14ac:dyDescent="0.25">
      <c r="A99" s="35"/>
      <c r="B99" s="51" t="s">
        <v>28</v>
      </c>
      <c r="C99" s="35">
        <v>4</v>
      </c>
      <c r="D99" s="55">
        <v>13.193199999999997</v>
      </c>
      <c r="E99" s="102">
        <v>591</v>
      </c>
      <c r="F99" s="50">
        <v>237540</v>
      </c>
      <c r="G99" s="41">
        <v>100</v>
      </c>
      <c r="H99" s="50">
        <f t="shared" si="19"/>
        <v>237540</v>
      </c>
      <c r="I99" s="10">
        <f t="shared" si="20"/>
        <v>0</v>
      </c>
      <c r="J99" s="10">
        <f t="shared" si="21"/>
        <v>401.92893401015226</v>
      </c>
      <c r="K99" s="10">
        <f t="shared" si="22"/>
        <v>1577.3623547177158</v>
      </c>
      <c r="L99" s="10">
        <f t="shared" si="23"/>
        <v>1539159.4247086397</v>
      </c>
      <c r="M99" s="10"/>
      <c r="N99" s="10">
        <f t="shared" si="17"/>
        <v>1539159.4247086397</v>
      </c>
    </row>
    <row r="100" spans="1:14" x14ac:dyDescent="0.25">
      <c r="A100" s="35"/>
      <c r="B100" s="51" t="s">
        <v>735</v>
      </c>
      <c r="C100" s="35">
        <v>4</v>
      </c>
      <c r="D100" s="55">
        <v>48.523900000000005</v>
      </c>
      <c r="E100" s="102">
        <v>2272</v>
      </c>
      <c r="F100" s="50">
        <v>1107320</v>
      </c>
      <c r="G100" s="41">
        <v>100</v>
      </c>
      <c r="H100" s="50">
        <f t="shared" si="19"/>
        <v>1107320</v>
      </c>
      <c r="I100" s="10">
        <f t="shared" si="20"/>
        <v>0</v>
      </c>
      <c r="J100" s="10">
        <f t="shared" si="21"/>
        <v>487.37676056338029</v>
      </c>
      <c r="K100" s="10">
        <f t="shared" si="22"/>
        <v>1491.9145281644878</v>
      </c>
      <c r="L100" s="10">
        <f t="shared" si="23"/>
        <v>2087362.5710766027</v>
      </c>
      <c r="M100" s="10"/>
      <c r="N100" s="10">
        <f t="shared" si="17"/>
        <v>2087362.5710766027</v>
      </c>
    </row>
    <row r="101" spans="1:14" x14ac:dyDescent="0.25">
      <c r="A101" s="35"/>
      <c r="B101" s="51" t="s">
        <v>57</v>
      </c>
      <c r="C101" s="35">
        <v>4</v>
      </c>
      <c r="D101" s="55">
        <v>23.2666</v>
      </c>
      <c r="E101" s="102">
        <v>1315</v>
      </c>
      <c r="F101" s="50">
        <v>484360</v>
      </c>
      <c r="G101" s="41">
        <v>100</v>
      </c>
      <c r="H101" s="50">
        <f t="shared" si="19"/>
        <v>484360</v>
      </c>
      <c r="I101" s="10">
        <f t="shared" si="20"/>
        <v>0</v>
      </c>
      <c r="J101" s="10">
        <f t="shared" si="21"/>
        <v>368.33460076045628</v>
      </c>
      <c r="K101" s="10">
        <f t="shared" si="22"/>
        <v>1610.9566879674117</v>
      </c>
      <c r="L101" s="10">
        <f t="shared" si="23"/>
        <v>1807598.5741433001</v>
      </c>
      <c r="M101" s="10"/>
      <c r="N101" s="10">
        <f t="shared" si="17"/>
        <v>1807598.5741433001</v>
      </c>
    </row>
    <row r="102" spans="1:14" x14ac:dyDescent="0.25">
      <c r="A102" s="35"/>
      <c r="B102" s="51" t="s">
        <v>58</v>
      </c>
      <c r="C102" s="35">
        <v>4</v>
      </c>
      <c r="D102" s="55">
        <v>50.768900000000002</v>
      </c>
      <c r="E102" s="102">
        <v>2240</v>
      </c>
      <c r="F102" s="50">
        <v>810210</v>
      </c>
      <c r="G102" s="41">
        <v>100</v>
      </c>
      <c r="H102" s="50">
        <f t="shared" si="19"/>
        <v>810210</v>
      </c>
      <c r="I102" s="10">
        <f t="shared" si="20"/>
        <v>0</v>
      </c>
      <c r="J102" s="10">
        <f t="shared" si="21"/>
        <v>361.70089285714283</v>
      </c>
      <c r="K102" s="10">
        <f t="shared" si="22"/>
        <v>1617.5903958707252</v>
      </c>
      <c r="L102" s="10">
        <f t="shared" si="23"/>
        <v>2195539.6784633412</v>
      </c>
      <c r="M102" s="10"/>
      <c r="N102" s="10">
        <f t="shared" si="17"/>
        <v>2195539.6784633412</v>
      </c>
    </row>
    <row r="103" spans="1:14" x14ac:dyDescent="0.25">
      <c r="A103" s="35"/>
      <c r="B103" s="51" t="s">
        <v>59</v>
      </c>
      <c r="C103" s="35">
        <v>4</v>
      </c>
      <c r="D103" s="55">
        <v>39.664400000000001</v>
      </c>
      <c r="E103" s="102">
        <v>2029</v>
      </c>
      <c r="F103" s="50">
        <v>1548460</v>
      </c>
      <c r="G103" s="41">
        <v>100</v>
      </c>
      <c r="H103" s="50">
        <f t="shared" si="19"/>
        <v>1548460</v>
      </c>
      <c r="I103" s="10">
        <f t="shared" si="20"/>
        <v>0</v>
      </c>
      <c r="J103" s="10">
        <f t="shared" si="21"/>
        <v>763.16412025628392</v>
      </c>
      <c r="K103" s="10">
        <f t="shared" si="22"/>
        <v>1216.1271684715841</v>
      </c>
      <c r="L103" s="10">
        <f t="shared" si="23"/>
        <v>1748166.0238198098</v>
      </c>
      <c r="M103" s="10"/>
      <c r="N103" s="10">
        <f t="shared" si="17"/>
        <v>1748166.0238198098</v>
      </c>
    </row>
    <row r="104" spans="1:14" x14ac:dyDescent="0.25">
      <c r="A104" s="35"/>
      <c r="B104" s="51" t="s">
        <v>60</v>
      </c>
      <c r="C104" s="35">
        <v>4</v>
      </c>
      <c r="D104" s="55">
        <v>52.508599999999994</v>
      </c>
      <c r="E104" s="102">
        <v>3818</v>
      </c>
      <c r="F104" s="50">
        <v>3289700</v>
      </c>
      <c r="G104" s="41">
        <v>100</v>
      </c>
      <c r="H104" s="50">
        <f t="shared" si="19"/>
        <v>3289700</v>
      </c>
      <c r="I104" s="10">
        <f t="shared" si="20"/>
        <v>0</v>
      </c>
      <c r="J104" s="10">
        <f t="shared" si="21"/>
        <v>861.62912519643794</v>
      </c>
      <c r="K104" s="10">
        <f t="shared" si="22"/>
        <v>1117.66216353143</v>
      </c>
      <c r="L104" s="10">
        <f t="shared" si="23"/>
        <v>2197932.1599622699</v>
      </c>
      <c r="M104" s="10"/>
      <c r="N104" s="10">
        <f t="shared" si="17"/>
        <v>2197932.1599622699</v>
      </c>
    </row>
    <row r="105" spans="1:14" x14ac:dyDescent="0.25">
      <c r="A105" s="35"/>
      <c r="B105" s="51" t="s">
        <v>61</v>
      </c>
      <c r="C105" s="35">
        <v>4</v>
      </c>
      <c r="D105" s="55">
        <v>24.664800000000003</v>
      </c>
      <c r="E105" s="102">
        <v>936</v>
      </c>
      <c r="F105" s="50">
        <v>1752020</v>
      </c>
      <c r="G105" s="41">
        <v>100</v>
      </c>
      <c r="H105" s="50">
        <f t="shared" si="19"/>
        <v>1752020</v>
      </c>
      <c r="I105" s="10">
        <f t="shared" si="20"/>
        <v>0</v>
      </c>
      <c r="J105" s="10">
        <f t="shared" si="21"/>
        <v>1871.8162393162393</v>
      </c>
      <c r="K105" s="10">
        <f t="shared" si="22"/>
        <v>107.47504941162879</v>
      </c>
      <c r="L105" s="10">
        <f t="shared" si="23"/>
        <v>460426.56523286732</v>
      </c>
      <c r="M105" s="10"/>
      <c r="N105" s="10">
        <f t="shared" si="17"/>
        <v>460426.56523286732</v>
      </c>
    </row>
    <row r="106" spans="1:14" x14ac:dyDescent="0.25">
      <c r="A106" s="35"/>
      <c r="B106" s="51" t="s">
        <v>62</v>
      </c>
      <c r="C106" s="35">
        <v>4</v>
      </c>
      <c r="D106" s="55">
        <v>58.643199999999993</v>
      </c>
      <c r="E106" s="102">
        <v>1417</v>
      </c>
      <c r="F106" s="50">
        <v>649820</v>
      </c>
      <c r="G106" s="41">
        <v>100</v>
      </c>
      <c r="H106" s="50">
        <f t="shared" si="19"/>
        <v>649820</v>
      </c>
      <c r="I106" s="10">
        <f t="shared" si="20"/>
        <v>0</v>
      </c>
      <c r="J106" s="10">
        <f t="shared" si="21"/>
        <v>458.58856739590686</v>
      </c>
      <c r="K106" s="10">
        <f t="shared" si="22"/>
        <v>1520.7027213319611</v>
      </c>
      <c r="L106" s="10">
        <f t="shared" si="23"/>
        <v>1940797.2875494091</v>
      </c>
      <c r="M106" s="10"/>
      <c r="N106" s="10">
        <f t="shared" si="17"/>
        <v>1940797.2875494091</v>
      </c>
    </row>
    <row r="107" spans="1:14" x14ac:dyDescent="0.25">
      <c r="A107" s="35"/>
      <c r="B107" s="51" t="s">
        <v>63</v>
      </c>
      <c r="C107" s="35">
        <v>4</v>
      </c>
      <c r="D107" s="55">
        <v>46.1038</v>
      </c>
      <c r="E107" s="102">
        <v>2963</v>
      </c>
      <c r="F107" s="50">
        <v>1616240</v>
      </c>
      <c r="G107" s="41">
        <v>100</v>
      </c>
      <c r="H107" s="50">
        <f t="shared" si="19"/>
        <v>1616240</v>
      </c>
      <c r="I107" s="10">
        <f t="shared" si="20"/>
        <v>0</v>
      </c>
      <c r="J107" s="10">
        <f t="shared" si="21"/>
        <v>545.47418157273034</v>
      </c>
      <c r="K107" s="10">
        <f t="shared" si="22"/>
        <v>1433.8171071551378</v>
      </c>
      <c r="L107" s="10">
        <f t="shared" si="23"/>
        <v>2206350.5614262312</v>
      </c>
      <c r="M107" s="10"/>
      <c r="N107" s="10">
        <f t="shared" si="17"/>
        <v>2206350.5614262312</v>
      </c>
    </row>
    <row r="108" spans="1:14" x14ac:dyDescent="0.25">
      <c r="A108" s="35"/>
      <c r="B108" s="51" t="s">
        <v>64</v>
      </c>
      <c r="C108" s="35">
        <v>4</v>
      </c>
      <c r="D108" s="55">
        <v>22.825799999999997</v>
      </c>
      <c r="E108" s="102">
        <v>1270</v>
      </c>
      <c r="F108" s="50">
        <v>673750</v>
      </c>
      <c r="G108" s="41">
        <v>100</v>
      </c>
      <c r="H108" s="50">
        <f t="shared" si="19"/>
        <v>673750</v>
      </c>
      <c r="I108" s="10">
        <f t="shared" si="20"/>
        <v>0</v>
      </c>
      <c r="J108" s="10">
        <f t="shared" si="21"/>
        <v>530.51181102362204</v>
      </c>
      <c r="K108" s="10">
        <f t="shared" si="22"/>
        <v>1448.7794777042459</v>
      </c>
      <c r="L108" s="10">
        <f t="shared" si="23"/>
        <v>1658165.7614867205</v>
      </c>
      <c r="M108" s="10"/>
      <c r="N108" s="10">
        <f t="shared" si="17"/>
        <v>1658165.7614867205</v>
      </c>
    </row>
    <row r="109" spans="1:14" x14ac:dyDescent="0.25">
      <c r="A109" s="35"/>
      <c r="B109" s="51" t="s">
        <v>65</v>
      </c>
      <c r="C109" s="35">
        <v>4</v>
      </c>
      <c r="D109" s="55">
        <v>20.625700000000002</v>
      </c>
      <c r="E109" s="102">
        <v>588</v>
      </c>
      <c r="F109" s="50">
        <v>511560</v>
      </c>
      <c r="G109" s="41">
        <v>100</v>
      </c>
      <c r="H109" s="50">
        <f t="shared" si="19"/>
        <v>511560</v>
      </c>
      <c r="I109" s="10">
        <f t="shared" si="20"/>
        <v>0</v>
      </c>
      <c r="J109" s="10">
        <f t="shared" si="21"/>
        <v>870</v>
      </c>
      <c r="K109" s="10">
        <f t="shared" si="22"/>
        <v>1109.2912887278681</v>
      </c>
      <c r="L109" s="10">
        <f t="shared" si="23"/>
        <v>1185699.7995896623</v>
      </c>
      <c r="M109" s="10"/>
      <c r="N109" s="10">
        <f t="shared" si="17"/>
        <v>1185699.7995896623</v>
      </c>
    </row>
    <row r="110" spans="1:14" x14ac:dyDescent="0.25">
      <c r="A110" s="35"/>
      <c r="B110" s="51" t="s">
        <v>66</v>
      </c>
      <c r="C110" s="35">
        <v>4</v>
      </c>
      <c r="D110" s="55">
        <v>55.96</v>
      </c>
      <c r="E110" s="102">
        <v>3094</v>
      </c>
      <c r="F110" s="50">
        <v>2516590</v>
      </c>
      <c r="G110" s="41">
        <v>100</v>
      </c>
      <c r="H110" s="50">
        <f t="shared" si="19"/>
        <v>2516590</v>
      </c>
      <c r="I110" s="10">
        <f t="shared" si="20"/>
        <v>0</v>
      </c>
      <c r="J110" s="10">
        <f t="shared" si="21"/>
        <v>813.37750484809305</v>
      </c>
      <c r="K110" s="10">
        <f t="shared" si="22"/>
        <v>1165.9137838797751</v>
      </c>
      <c r="L110" s="10">
        <f t="shared" si="23"/>
        <v>2067432.9246119019</v>
      </c>
      <c r="M110" s="10"/>
      <c r="N110" s="10">
        <f t="shared" si="17"/>
        <v>2067432.9246119019</v>
      </c>
    </row>
    <row r="111" spans="1:14" x14ac:dyDescent="0.25">
      <c r="A111" s="35"/>
      <c r="B111" s="51" t="s">
        <v>67</v>
      </c>
      <c r="C111" s="35">
        <v>4</v>
      </c>
      <c r="D111" s="55">
        <v>11.875299999999999</v>
      </c>
      <c r="E111" s="102">
        <v>3390</v>
      </c>
      <c r="F111" s="50">
        <v>6341180</v>
      </c>
      <c r="G111" s="41">
        <v>100</v>
      </c>
      <c r="H111" s="50">
        <f t="shared" si="19"/>
        <v>6341180</v>
      </c>
      <c r="I111" s="10">
        <f t="shared" si="20"/>
        <v>0</v>
      </c>
      <c r="J111" s="10">
        <f t="shared" si="21"/>
        <v>1870.5545722713864</v>
      </c>
      <c r="K111" s="10">
        <f t="shared" si="22"/>
        <v>108.73671645648164</v>
      </c>
      <c r="L111" s="10">
        <f t="shared" si="23"/>
        <v>1034785.7928778172</v>
      </c>
      <c r="M111" s="10"/>
      <c r="N111" s="10">
        <f t="shared" si="17"/>
        <v>1034785.7928778172</v>
      </c>
    </row>
    <row r="112" spans="1:14" x14ac:dyDescent="0.25">
      <c r="A112" s="35"/>
      <c r="B112" s="51" t="s">
        <v>68</v>
      </c>
      <c r="C112" s="35">
        <v>4</v>
      </c>
      <c r="D112" s="55">
        <v>31.241099999999999</v>
      </c>
      <c r="E112" s="102">
        <v>986</v>
      </c>
      <c r="F112" s="50">
        <v>646180</v>
      </c>
      <c r="G112" s="41">
        <v>100</v>
      </c>
      <c r="H112" s="50">
        <f t="shared" si="19"/>
        <v>646180</v>
      </c>
      <c r="I112" s="10">
        <f t="shared" si="20"/>
        <v>0</v>
      </c>
      <c r="J112" s="10">
        <f t="shared" si="21"/>
        <v>655.35496957403655</v>
      </c>
      <c r="K112" s="10">
        <f t="shared" si="22"/>
        <v>1323.9363191538314</v>
      </c>
      <c r="L112" s="10">
        <f t="shared" si="23"/>
        <v>1523233.6453348012</v>
      </c>
      <c r="M112" s="10"/>
      <c r="N112" s="10">
        <f t="shared" si="17"/>
        <v>1523233.6453348012</v>
      </c>
    </row>
    <row r="113" spans="1:14" x14ac:dyDescent="0.25">
      <c r="A113" s="35"/>
      <c r="B113" s="51" t="s">
        <v>69</v>
      </c>
      <c r="C113" s="35">
        <v>4</v>
      </c>
      <c r="D113" s="55">
        <v>24.530700000000003</v>
      </c>
      <c r="E113" s="102">
        <v>1112</v>
      </c>
      <c r="F113" s="50">
        <v>595140</v>
      </c>
      <c r="G113" s="41">
        <v>100</v>
      </c>
      <c r="H113" s="50">
        <f t="shared" si="19"/>
        <v>595140</v>
      </c>
      <c r="I113" s="10">
        <f t="shared" si="20"/>
        <v>0</v>
      </c>
      <c r="J113" s="10">
        <f t="shared" si="21"/>
        <v>535.19784172661866</v>
      </c>
      <c r="K113" s="10">
        <f t="shared" si="22"/>
        <v>1444.0934470012494</v>
      </c>
      <c r="L113" s="10">
        <f t="shared" si="23"/>
        <v>1621875.0910476183</v>
      </c>
      <c r="M113" s="10"/>
      <c r="N113" s="10">
        <f t="shared" si="17"/>
        <v>1621875.0910476183</v>
      </c>
    </row>
    <row r="114" spans="1:14" x14ac:dyDescent="0.25">
      <c r="A114" s="35"/>
      <c r="B114" s="51" t="s">
        <v>70</v>
      </c>
      <c r="C114" s="35">
        <v>4</v>
      </c>
      <c r="D114" s="55">
        <v>16.540599999999998</v>
      </c>
      <c r="E114" s="102">
        <v>482</v>
      </c>
      <c r="F114" s="50">
        <v>166380</v>
      </c>
      <c r="G114" s="41">
        <v>100</v>
      </c>
      <c r="H114" s="50">
        <f t="shared" si="19"/>
        <v>166380</v>
      </c>
      <c r="I114" s="10">
        <f t="shared" si="20"/>
        <v>0</v>
      </c>
      <c r="J114" s="10">
        <f t="shared" si="21"/>
        <v>345.18672199170123</v>
      </c>
      <c r="K114" s="10">
        <f t="shared" si="22"/>
        <v>1634.1045667361668</v>
      </c>
      <c r="L114" s="10">
        <f t="shared" si="23"/>
        <v>1575383.630027574</v>
      </c>
      <c r="M114" s="10"/>
      <c r="N114" s="10">
        <f t="shared" si="17"/>
        <v>1575383.630027574</v>
      </c>
    </row>
    <row r="115" spans="1:14" x14ac:dyDescent="0.25">
      <c r="A115" s="35"/>
      <c r="B115" s="51" t="s">
        <v>855</v>
      </c>
      <c r="C115" s="35">
        <v>4</v>
      </c>
      <c r="D115" s="55">
        <v>24.329000000000001</v>
      </c>
      <c r="E115" s="102">
        <v>1031</v>
      </c>
      <c r="F115" s="50">
        <v>608670</v>
      </c>
      <c r="G115" s="41">
        <v>100</v>
      </c>
      <c r="H115" s="50">
        <f t="shared" si="19"/>
        <v>608670</v>
      </c>
      <c r="I115" s="10">
        <f t="shared" si="20"/>
        <v>0</v>
      </c>
      <c r="J115" s="10">
        <f t="shared" si="21"/>
        <v>590.36857419980606</v>
      </c>
      <c r="K115" s="10">
        <f t="shared" si="22"/>
        <v>1388.922714528062</v>
      </c>
      <c r="L115" s="10">
        <f t="shared" si="23"/>
        <v>1553665.2538004378</v>
      </c>
      <c r="M115" s="10"/>
      <c r="N115" s="10">
        <f t="shared" si="17"/>
        <v>1553665.2538004378</v>
      </c>
    </row>
    <row r="116" spans="1:14" x14ac:dyDescent="0.25">
      <c r="A116" s="35"/>
      <c r="B116" s="51" t="s">
        <v>736</v>
      </c>
      <c r="C116" s="35">
        <v>4</v>
      </c>
      <c r="D116" s="55">
        <v>26.3277</v>
      </c>
      <c r="E116" s="102">
        <v>1404</v>
      </c>
      <c r="F116" s="50">
        <v>629440</v>
      </c>
      <c r="G116" s="41">
        <v>100</v>
      </c>
      <c r="H116" s="50">
        <f t="shared" si="19"/>
        <v>629440</v>
      </c>
      <c r="I116" s="10">
        <f t="shared" si="20"/>
        <v>0</v>
      </c>
      <c r="J116" s="10">
        <f t="shared" si="21"/>
        <v>448.31908831908834</v>
      </c>
      <c r="K116" s="10">
        <f t="shared" si="22"/>
        <v>1530.9722004087798</v>
      </c>
      <c r="L116" s="10">
        <f t="shared" si="23"/>
        <v>1779726.0083846371</v>
      </c>
      <c r="M116" s="10"/>
      <c r="N116" s="10">
        <f t="shared" si="17"/>
        <v>1779726.0083846371</v>
      </c>
    </row>
    <row r="117" spans="1:14" x14ac:dyDescent="0.25">
      <c r="A117" s="35"/>
      <c r="B117" s="51" t="s">
        <v>737</v>
      </c>
      <c r="C117" s="35">
        <v>4</v>
      </c>
      <c r="D117" s="55">
        <v>20.367199999999997</v>
      </c>
      <c r="E117" s="102">
        <v>854</v>
      </c>
      <c r="F117" s="50">
        <v>229369.99999999997</v>
      </c>
      <c r="G117" s="41">
        <v>100</v>
      </c>
      <c r="H117" s="50">
        <f t="shared" si="19"/>
        <v>229369.99999999997</v>
      </c>
      <c r="I117" s="10">
        <f t="shared" si="20"/>
        <v>0</v>
      </c>
      <c r="J117" s="10">
        <f t="shared" si="21"/>
        <v>268.58313817330207</v>
      </c>
      <c r="K117" s="10">
        <f t="shared" si="22"/>
        <v>1710.7081505545659</v>
      </c>
      <c r="L117" s="10">
        <f t="shared" si="23"/>
        <v>1755930.0729194463</v>
      </c>
      <c r="M117" s="10"/>
      <c r="N117" s="10">
        <f t="shared" si="17"/>
        <v>1755930.0729194463</v>
      </c>
    </row>
    <row r="118" spans="1:14" x14ac:dyDescent="0.25">
      <c r="A118" s="35"/>
      <c r="B118" s="51" t="s">
        <v>71</v>
      </c>
      <c r="C118" s="35">
        <v>4</v>
      </c>
      <c r="D118" s="55">
        <v>25.795300000000001</v>
      </c>
      <c r="E118" s="102">
        <v>1812</v>
      </c>
      <c r="F118" s="50">
        <v>922880</v>
      </c>
      <c r="G118" s="41">
        <v>100</v>
      </c>
      <c r="H118" s="50">
        <f t="shared" si="19"/>
        <v>922880</v>
      </c>
      <c r="I118" s="10">
        <f t="shared" si="20"/>
        <v>0</v>
      </c>
      <c r="J118" s="10">
        <f t="shared" si="21"/>
        <v>509.31567328918322</v>
      </c>
      <c r="K118" s="10">
        <f t="shared" si="22"/>
        <v>1469.9756154386848</v>
      </c>
      <c r="L118" s="10">
        <f t="shared" si="23"/>
        <v>1832301.8067235274</v>
      </c>
      <c r="M118" s="10"/>
      <c r="N118" s="10">
        <f t="shared" si="17"/>
        <v>1832301.8067235274</v>
      </c>
    </row>
    <row r="119" spans="1:14" x14ac:dyDescent="0.25">
      <c r="A119" s="35"/>
      <c r="B119" s="51" t="s">
        <v>72</v>
      </c>
      <c r="C119" s="35">
        <v>4</v>
      </c>
      <c r="D119" s="55">
        <v>27.845200000000002</v>
      </c>
      <c r="E119" s="102">
        <v>1761</v>
      </c>
      <c r="F119" s="50">
        <v>1013920</v>
      </c>
      <c r="G119" s="41">
        <v>100</v>
      </c>
      <c r="H119" s="50">
        <f t="shared" si="19"/>
        <v>1013920</v>
      </c>
      <c r="I119" s="10">
        <f t="shared" si="20"/>
        <v>0</v>
      </c>
      <c r="J119" s="10">
        <f t="shared" si="21"/>
        <v>575.76377058489493</v>
      </c>
      <c r="K119" s="10">
        <f t="shared" si="22"/>
        <v>1403.5275181429731</v>
      </c>
      <c r="L119" s="10">
        <f t="shared" si="23"/>
        <v>1774070.9337142715</v>
      </c>
      <c r="M119" s="10"/>
      <c r="N119" s="10">
        <f t="shared" si="17"/>
        <v>1774070.9337142715</v>
      </c>
    </row>
    <row r="120" spans="1:14" x14ac:dyDescent="0.25">
      <c r="A120" s="35"/>
      <c r="B120" s="51" t="s">
        <v>73</v>
      </c>
      <c r="C120" s="35">
        <v>4</v>
      </c>
      <c r="D120" s="55">
        <v>24.738299999999999</v>
      </c>
      <c r="E120" s="102">
        <v>1419</v>
      </c>
      <c r="F120" s="50">
        <v>795470</v>
      </c>
      <c r="G120" s="41">
        <v>100</v>
      </c>
      <c r="H120" s="50">
        <f t="shared" si="19"/>
        <v>795470</v>
      </c>
      <c r="I120" s="10">
        <f t="shared" si="20"/>
        <v>0</v>
      </c>
      <c r="J120" s="10">
        <f t="shared" si="21"/>
        <v>560.58491895701195</v>
      </c>
      <c r="K120" s="10">
        <f t="shared" si="22"/>
        <v>1418.7063697708561</v>
      </c>
      <c r="L120" s="10">
        <f t="shared" si="23"/>
        <v>1681694.1966420047</v>
      </c>
      <c r="M120" s="10"/>
      <c r="N120" s="10">
        <f t="shared" si="17"/>
        <v>1681694.1966420047</v>
      </c>
    </row>
    <row r="121" spans="1:14" x14ac:dyDescent="0.25">
      <c r="A121" s="35"/>
      <c r="B121" s="51"/>
      <c r="C121" s="35"/>
      <c r="D121" s="55">
        <v>0</v>
      </c>
      <c r="E121" s="104"/>
      <c r="F121" s="65"/>
      <c r="G121" s="41"/>
      <c r="H121" s="65"/>
      <c r="I121" s="66"/>
      <c r="J121" s="66"/>
      <c r="K121" s="10"/>
      <c r="L121" s="10"/>
      <c r="M121" s="10"/>
      <c r="N121" s="10"/>
    </row>
    <row r="122" spans="1:14" x14ac:dyDescent="0.25">
      <c r="A122" s="30" t="s">
        <v>74</v>
      </c>
      <c r="B122" s="43" t="s">
        <v>2</v>
      </c>
      <c r="C122" s="44"/>
      <c r="D122" s="3">
        <v>1545.2835</v>
      </c>
      <c r="E122" s="105">
        <f>E123</f>
        <v>74468</v>
      </c>
      <c r="F122" s="37">
        <v>0</v>
      </c>
      <c r="G122" s="41"/>
      <c r="H122" s="37">
        <f>H124</f>
        <v>28219225</v>
      </c>
      <c r="I122" s="8">
        <f>I124</f>
        <v>-28219225</v>
      </c>
      <c r="J122" s="8"/>
      <c r="K122" s="10"/>
      <c r="L122" s="10"/>
      <c r="M122" s="9">
        <f>M124</f>
        <v>31198094.634273723</v>
      </c>
      <c r="N122" s="8">
        <f t="shared" si="17"/>
        <v>31198094.634273723</v>
      </c>
    </row>
    <row r="123" spans="1:14" x14ac:dyDescent="0.25">
      <c r="A123" s="30" t="s">
        <v>74</v>
      </c>
      <c r="B123" s="43" t="s">
        <v>3</v>
      </c>
      <c r="C123" s="44"/>
      <c r="D123" s="3">
        <v>1545.2835</v>
      </c>
      <c r="E123" s="105">
        <f>SUM(E125:E161)</f>
        <v>74468</v>
      </c>
      <c r="F123" s="37">
        <f>SUM(F125:F161)</f>
        <v>174820420</v>
      </c>
      <c r="G123" s="41"/>
      <c r="H123" s="37">
        <f>SUM(H125:H161)</f>
        <v>118381970</v>
      </c>
      <c r="I123" s="8">
        <f>SUM(I125:I161)</f>
        <v>56438450</v>
      </c>
      <c r="J123" s="8"/>
      <c r="K123" s="10"/>
      <c r="L123" s="8">
        <f>SUM(L125:L161)</f>
        <v>59504715.45478411</v>
      </c>
      <c r="M123" s="10"/>
      <c r="N123" s="8">
        <f t="shared" si="17"/>
        <v>59504715.45478411</v>
      </c>
    </row>
    <row r="124" spans="1:14" x14ac:dyDescent="0.25">
      <c r="A124" s="35"/>
      <c r="B124" s="51" t="s">
        <v>26</v>
      </c>
      <c r="C124" s="35">
        <v>2</v>
      </c>
      <c r="D124" s="55">
        <v>0</v>
      </c>
      <c r="E124" s="104"/>
      <c r="F124" s="50">
        <v>0</v>
      </c>
      <c r="G124" s="41">
        <v>25</v>
      </c>
      <c r="H124" s="50">
        <f>F136*G124/100</f>
        <v>28219225</v>
      </c>
      <c r="I124" s="10">
        <f t="shared" ref="I124:I161" si="24">F124-H124</f>
        <v>-28219225</v>
      </c>
      <c r="J124" s="10"/>
      <c r="K124" s="10"/>
      <c r="L124" s="10"/>
      <c r="M124" s="10">
        <f>($L$7*$L$8*E122/$L$10)+($L$7*$L$9*D122/$L$11)</f>
        <v>31198094.634273723</v>
      </c>
      <c r="N124" s="10">
        <f t="shared" si="17"/>
        <v>31198094.634273723</v>
      </c>
    </row>
    <row r="125" spans="1:14" x14ac:dyDescent="0.25">
      <c r="A125" s="35"/>
      <c r="B125" s="51" t="s">
        <v>75</v>
      </c>
      <c r="C125" s="35">
        <v>4</v>
      </c>
      <c r="D125" s="55">
        <v>62.27</v>
      </c>
      <c r="E125" s="102">
        <v>1016</v>
      </c>
      <c r="F125" s="50">
        <v>1271720</v>
      </c>
      <c r="G125" s="41">
        <v>100</v>
      </c>
      <c r="H125" s="50">
        <f t="shared" ref="H125:H161" si="25">F125*G125/100</f>
        <v>1271720</v>
      </c>
      <c r="I125" s="10">
        <f t="shared" si="24"/>
        <v>0</v>
      </c>
      <c r="J125" s="10">
        <f t="shared" ref="J125:J161" si="26">F125/E125</f>
        <v>1251.6929133858268</v>
      </c>
      <c r="K125" s="10">
        <f t="shared" ref="K125:K161" si="27">$J$11*$J$19-J125</f>
        <v>727.59837534204121</v>
      </c>
      <c r="L125" s="10">
        <f t="shared" ref="L125:L161" si="28">IF(K125&gt;0,$J$7*$J$8*(K125/$K$19),0)+$J$7*$J$9*(E125/$E$19)+$J$7*$J$10*(D125/$D$19)</f>
        <v>1192646.7215271553</v>
      </c>
      <c r="M125" s="10"/>
      <c r="N125" s="10">
        <f t="shared" si="17"/>
        <v>1192646.7215271553</v>
      </c>
    </row>
    <row r="126" spans="1:14" x14ac:dyDescent="0.25">
      <c r="A126" s="35"/>
      <c r="B126" s="51" t="s">
        <v>76</v>
      </c>
      <c r="C126" s="35">
        <v>4</v>
      </c>
      <c r="D126" s="55">
        <v>60.540000000000006</v>
      </c>
      <c r="E126" s="102">
        <v>1850</v>
      </c>
      <c r="F126" s="50">
        <v>1424180</v>
      </c>
      <c r="G126" s="41">
        <v>100</v>
      </c>
      <c r="H126" s="50">
        <f t="shared" si="25"/>
        <v>1424180</v>
      </c>
      <c r="I126" s="10">
        <f t="shared" si="24"/>
        <v>0</v>
      </c>
      <c r="J126" s="10">
        <f t="shared" si="26"/>
        <v>769.82702702702704</v>
      </c>
      <c r="K126" s="10">
        <f t="shared" si="27"/>
        <v>1209.464261700841</v>
      </c>
      <c r="L126" s="10">
        <f t="shared" si="28"/>
        <v>1803387.9294576771</v>
      </c>
      <c r="M126" s="10"/>
      <c r="N126" s="10">
        <f t="shared" si="17"/>
        <v>1803387.9294576771</v>
      </c>
    </row>
    <row r="127" spans="1:14" x14ac:dyDescent="0.25">
      <c r="A127" s="35"/>
      <c r="B127" s="51" t="s">
        <v>77</v>
      </c>
      <c r="C127" s="35">
        <v>4</v>
      </c>
      <c r="D127" s="55">
        <v>34.874600000000001</v>
      </c>
      <c r="E127" s="102">
        <v>1517</v>
      </c>
      <c r="F127" s="50">
        <v>1123680</v>
      </c>
      <c r="G127" s="41">
        <v>100</v>
      </c>
      <c r="H127" s="50">
        <f t="shared" si="25"/>
        <v>1123680</v>
      </c>
      <c r="I127" s="10">
        <f t="shared" si="24"/>
        <v>0</v>
      </c>
      <c r="J127" s="10">
        <f t="shared" si="26"/>
        <v>740.72511535926174</v>
      </c>
      <c r="K127" s="10">
        <f t="shared" si="27"/>
        <v>1238.5661733686063</v>
      </c>
      <c r="L127" s="10">
        <f t="shared" si="28"/>
        <v>1608920.3381803744</v>
      </c>
      <c r="M127" s="10"/>
      <c r="N127" s="10">
        <f t="shared" si="17"/>
        <v>1608920.3381803744</v>
      </c>
    </row>
    <row r="128" spans="1:14" x14ac:dyDescent="0.25">
      <c r="A128" s="35"/>
      <c r="B128" s="51" t="s">
        <v>78</v>
      </c>
      <c r="C128" s="35">
        <v>4</v>
      </c>
      <c r="D128" s="55">
        <v>31.383899999999997</v>
      </c>
      <c r="E128" s="102">
        <v>1019</v>
      </c>
      <c r="F128" s="50">
        <v>495300</v>
      </c>
      <c r="G128" s="41">
        <v>100</v>
      </c>
      <c r="H128" s="50">
        <f t="shared" si="25"/>
        <v>495300</v>
      </c>
      <c r="I128" s="10">
        <f t="shared" si="24"/>
        <v>0</v>
      </c>
      <c r="J128" s="10">
        <f t="shared" si="26"/>
        <v>486.06476938174683</v>
      </c>
      <c r="K128" s="10">
        <f t="shared" si="27"/>
        <v>1493.2265193461212</v>
      </c>
      <c r="L128" s="10">
        <f t="shared" si="28"/>
        <v>1673948.5846707397</v>
      </c>
      <c r="M128" s="10"/>
      <c r="N128" s="10">
        <f t="shared" si="17"/>
        <v>1673948.5846707397</v>
      </c>
    </row>
    <row r="129" spans="1:14" x14ac:dyDescent="0.25">
      <c r="A129" s="35"/>
      <c r="B129" s="51" t="s">
        <v>738</v>
      </c>
      <c r="C129" s="35">
        <v>4</v>
      </c>
      <c r="D129" s="55">
        <v>25.623899999999999</v>
      </c>
      <c r="E129" s="102">
        <v>791</v>
      </c>
      <c r="F129" s="50">
        <v>431960</v>
      </c>
      <c r="G129" s="41">
        <v>100</v>
      </c>
      <c r="H129" s="50">
        <f t="shared" si="25"/>
        <v>431960</v>
      </c>
      <c r="I129" s="10">
        <f t="shared" si="24"/>
        <v>0</v>
      </c>
      <c r="J129" s="10">
        <f t="shared" si="26"/>
        <v>546.09355246523387</v>
      </c>
      <c r="K129" s="10">
        <f t="shared" si="27"/>
        <v>1433.1977362626342</v>
      </c>
      <c r="L129" s="10">
        <f t="shared" si="28"/>
        <v>1534800.2271424173</v>
      </c>
      <c r="M129" s="10"/>
      <c r="N129" s="10">
        <f t="shared" si="17"/>
        <v>1534800.2271424173</v>
      </c>
    </row>
    <row r="130" spans="1:14" x14ac:dyDescent="0.25">
      <c r="A130" s="35"/>
      <c r="B130" s="51" t="s">
        <v>739</v>
      </c>
      <c r="C130" s="35">
        <v>4</v>
      </c>
      <c r="D130" s="55">
        <v>39.855800000000002</v>
      </c>
      <c r="E130" s="102">
        <v>1389</v>
      </c>
      <c r="F130" s="50">
        <v>503150</v>
      </c>
      <c r="G130" s="41">
        <v>100</v>
      </c>
      <c r="H130" s="50">
        <f t="shared" si="25"/>
        <v>503150</v>
      </c>
      <c r="I130" s="10">
        <f t="shared" si="24"/>
        <v>0</v>
      </c>
      <c r="J130" s="10">
        <f t="shared" si="26"/>
        <v>362.23902087832971</v>
      </c>
      <c r="K130" s="10">
        <f t="shared" si="27"/>
        <v>1617.0522678495383</v>
      </c>
      <c r="L130" s="10">
        <f t="shared" si="28"/>
        <v>1917312.5775411169</v>
      </c>
      <c r="M130" s="10"/>
      <c r="N130" s="10">
        <f t="shared" si="17"/>
        <v>1917312.5775411169</v>
      </c>
    </row>
    <row r="131" spans="1:14" x14ac:dyDescent="0.25">
      <c r="A131" s="35"/>
      <c r="B131" s="51" t="s">
        <v>740</v>
      </c>
      <c r="C131" s="35">
        <v>4</v>
      </c>
      <c r="D131" s="55">
        <v>24.169999999999998</v>
      </c>
      <c r="E131" s="102">
        <v>997</v>
      </c>
      <c r="F131" s="50">
        <v>1043480</v>
      </c>
      <c r="G131" s="41">
        <v>100</v>
      </c>
      <c r="H131" s="50">
        <f t="shared" si="25"/>
        <v>1043480</v>
      </c>
      <c r="I131" s="10">
        <f t="shared" si="24"/>
        <v>0</v>
      </c>
      <c r="J131" s="10">
        <f t="shared" si="26"/>
        <v>1046.6198595787362</v>
      </c>
      <c r="K131" s="10">
        <f t="shared" si="27"/>
        <v>932.67142914913188</v>
      </c>
      <c r="L131" s="10">
        <f t="shared" si="28"/>
        <v>1162945.5971322483</v>
      </c>
      <c r="M131" s="10"/>
      <c r="N131" s="10">
        <f t="shared" si="17"/>
        <v>1162945.5971322483</v>
      </c>
    </row>
    <row r="132" spans="1:14" x14ac:dyDescent="0.25">
      <c r="A132" s="35"/>
      <c r="B132" s="51" t="s">
        <v>79</v>
      </c>
      <c r="C132" s="35">
        <v>4</v>
      </c>
      <c r="D132" s="55">
        <v>31.63</v>
      </c>
      <c r="E132" s="102">
        <v>1289</v>
      </c>
      <c r="F132" s="50">
        <v>606530</v>
      </c>
      <c r="G132" s="41">
        <v>100</v>
      </c>
      <c r="H132" s="50">
        <f t="shared" si="25"/>
        <v>606530</v>
      </c>
      <c r="I132" s="10">
        <f t="shared" si="24"/>
        <v>0</v>
      </c>
      <c r="J132" s="10">
        <f t="shared" si="26"/>
        <v>470.54305663304888</v>
      </c>
      <c r="K132" s="10">
        <f t="shared" si="27"/>
        <v>1508.7482320948193</v>
      </c>
      <c r="L132" s="10">
        <f t="shared" si="28"/>
        <v>1758495.425213858</v>
      </c>
      <c r="M132" s="10"/>
      <c r="N132" s="10">
        <f t="shared" si="17"/>
        <v>1758495.425213858</v>
      </c>
    </row>
    <row r="133" spans="1:14" x14ac:dyDescent="0.25">
      <c r="A133" s="35"/>
      <c r="B133" s="51" t="s">
        <v>80</v>
      </c>
      <c r="C133" s="35">
        <v>4</v>
      </c>
      <c r="D133" s="55">
        <v>11.828699999999998</v>
      </c>
      <c r="E133" s="102">
        <v>462</v>
      </c>
      <c r="F133" s="50">
        <v>684060</v>
      </c>
      <c r="G133" s="41">
        <v>100</v>
      </c>
      <c r="H133" s="50">
        <f t="shared" si="25"/>
        <v>684060</v>
      </c>
      <c r="I133" s="10">
        <f t="shared" si="24"/>
        <v>0</v>
      </c>
      <c r="J133" s="10">
        <f t="shared" si="26"/>
        <v>1480.6493506493507</v>
      </c>
      <c r="K133" s="10">
        <f t="shared" si="27"/>
        <v>498.64193807851734</v>
      </c>
      <c r="L133" s="10">
        <f t="shared" si="28"/>
        <v>597629.41813199944</v>
      </c>
      <c r="M133" s="10"/>
      <c r="N133" s="10">
        <f t="shared" si="17"/>
        <v>597629.41813199944</v>
      </c>
    </row>
    <row r="134" spans="1:14" x14ac:dyDescent="0.25">
      <c r="A134" s="35"/>
      <c r="B134" s="51" t="s">
        <v>81</v>
      </c>
      <c r="C134" s="35">
        <v>4</v>
      </c>
      <c r="D134" s="55">
        <v>33.254300000000001</v>
      </c>
      <c r="E134" s="102">
        <v>1247</v>
      </c>
      <c r="F134" s="50">
        <v>1113930</v>
      </c>
      <c r="G134" s="41">
        <v>100</v>
      </c>
      <c r="H134" s="50">
        <f t="shared" si="25"/>
        <v>1113930</v>
      </c>
      <c r="I134" s="10">
        <f t="shared" si="24"/>
        <v>0</v>
      </c>
      <c r="J134" s="10">
        <f t="shared" si="26"/>
        <v>893.28789093825185</v>
      </c>
      <c r="K134" s="10">
        <f t="shared" si="27"/>
        <v>1086.0033977896162</v>
      </c>
      <c r="L134" s="10">
        <f t="shared" si="28"/>
        <v>1402850.8611603444</v>
      </c>
      <c r="M134" s="10"/>
      <c r="N134" s="10">
        <f t="shared" si="17"/>
        <v>1402850.8611603444</v>
      </c>
    </row>
    <row r="135" spans="1:14" x14ac:dyDescent="0.25">
      <c r="A135" s="35"/>
      <c r="B135" s="51" t="s">
        <v>82</v>
      </c>
      <c r="C135" s="35">
        <v>4</v>
      </c>
      <c r="D135" s="55">
        <v>34.46</v>
      </c>
      <c r="E135" s="102">
        <v>1419</v>
      </c>
      <c r="F135" s="50">
        <v>3537530</v>
      </c>
      <c r="G135" s="41">
        <v>100</v>
      </c>
      <c r="H135" s="50">
        <f t="shared" si="25"/>
        <v>3537530</v>
      </c>
      <c r="I135" s="10">
        <f t="shared" si="24"/>
        <v>0</v>
      </c>
      <c r="J135" s="10">
        <f t="shared" si="26"/>
        <v>2492.9739252995068</v>
      </c>
      <c r="K135" s="10">
        <f t="shared" si="27"/>
        <v>-513.6826365716388</v>
      </c>
      <c r="L135" s="10">
        <f t="shared" si="28"/>
        <v>546852.83962850424</v>
      </c>
      <c r="M135" s="10"/>
      <c r="N135" s="10">
        <f t="shared" si="17"/>
        <v>546852.83962850424</v>
      </c>
    </row>
    <row r="136" spans="1:14" x14ac:dyDescent="0.25">
      <c r="A136" s="35"/>
      <c r="B136" s="51" t="s">
        <v>877</v>
      </c>
      <c r="C136" s="35">
        <v>3</v>
      </c>
      <c r="D136" s="55">
        <v>34.15</v>
      </c>
      <c r="E136" s="102">
        <v>22993</v>
      </c>
      <c r="F136" s="50">
        <v>112876900</v>
      </c>
      <c r="G136" s="41">
        <v>50</v>
      </c>
      <c r="H136" s="50">
        <f t="shared" si="25"/>
        <v>56438450</v>
      </c>
      <c r="I136" s="10">
        <f t="shared" si="24"/>
        <v>56438450</v>
      </c>
      <c r="J136" s="10">
        <f t="shared" si="26"/>
        <v>4909.1854042534687</v>
      </c>
      <c r="K136" s="10">
        <f t="shared" si="27"/>
        <v>-2929.8941155256007</v>
      </c>
      <c r="L136" s="10">
        <f t="shared" si="28"/>
        <v>6163879.6390321031</v>
      </c>
      <c r="M136" s="10"/>
      <c r="N136" s="10">
        <f t="shared" si="17"/>
        <v>6163879.6390321031</v>
      </c>
    </row>
    <row r="137" spans="1:14" x14ac:dyDescent="0.25">
      <c r="A137" s="35"/>
      <c r="B137" s="51" t="s">
        <v>741</v>
      </c>
      <c r="C137" s="35">
        <v>4</v>
      </c>
      <c r="D137" s="55">
        <v>34.1</v>
      </c>
      <c r="E137" s="102">
        <v>760</v>
      </c>
      <c r="F137" s="50">
        <v>892140</v>
      </c>
      <c r="G137" s="41">
        <v>100</v>
      </c>
      <c r="H137" s="50">
        <f t="shared" si="25"/>
        <v>892140</v>
      </c>
      <c r="I137" s="10">
        <f t="shared" si="24"/>
        <v>0</v>
      </c>
      <c r="J137" s="10">
        <f t="shared" si="26"/>
        <v>1173.8684210526317</v>
      </c>
      <c r="K137" s="10">
        <f t="shared" si="27"/>
        <v>805.42286767523638</v>
      </c>
      <c r="L137" s="10">
        <f t="shared" si="28"/>
        <v>1046038.0927367971</v>
      </c>
      <c r="M137" s="10"/>
      <c r="N137" s="10">
        <f t="shared" si="17"/>
        <v>1046038.0927367971</v>
      </c>
    </row>
    <row r="138" spans="1:14" x14ac:dyDescent="0.25">
      <c r="A138" s="35"/>
      <c r="B138" s="51" t="s">
        <v>83</v>
      </c>
      <c r="C138" s="35">
        <v>4</v>
      </c>
      <c r="D138" s="55">
        <v>69.12</v>
      </c>
      <c r="E138" s="102">
        <v>2756</v>
      </c>
      <c r="F138" s="50">
        <v>2424390</v>
      </c>
      <c r="G138" s="41">
        <v>100</v>
      </c>
      <c r="H138" s="50">
        <f t="shared" si="25"/>
        <v>2424390</v>
      </c>
      <c r="I138" s="10">
        <f t="shared" si="24"/>
        <v>0</v>
      </c>
      <c r="J138" s="10">
        <f t="shared" si="26"/>
        <v>879.67706821480408</v>
      </c>
      <c r="K138" s="10">
        <f t="shared" si="27"/>
        <v>1099.6142205130641</v>
      </c>
      <c r="L138" s="10">
        <f t="shared" si="28"/>
        <v>1991742.4609396027</v>
      </c>
      <c r="M138" s="10"/>
      <c r="N138" s="10">
        <f t="shared" si="17"/>
        <v>1991742.4609396027</v>
      </c>
    </row>
    <row r="139" spans="1:14" s="31" customFormat="1" x14ac:dyDescent="0.25">
      <c r="A139" s="35"/>
      <c r="B139" s="51" t="s">
        <v>742</v>
      </c>
      <c r="C139" s="35">
        <v>4</v>
      </c>
      <c r="D139" s="55">
        <v>26.168200000000002</v>
      </c>
      <c r="E139" s="102">
        <v>1105</v>
      </c>
      <c r="F139" s="50">
        <v>1226960</v>
      </c>
      <c r="G139" s="41">
        <v>100</v>
      </c>
      <c r="H139" s="50">
        <f t="shared" si="25"/>
        <v>1226960</v>
      </c>
      <c r="I139" s="50">
        <f t="shared" si="24"/>
        <v>0</v>
      </c>
      <c r="J139" s="50">
        <f t="shared" si="26"/>
        <v>1110.3710407239819</v>
      </c>
      <c r="K139" s="50">
        <f t="shared" si="27"/>
        <v>868.92024800388617</v>
      </c>
      <c r="L139" s="50">
        <f t="shared" si="28"/>
        <v>1148110.2524057839</v>
      </c>
      <c r="M139" s="50"/>
      <c r="N139" s="50">
        <f t="shared" si="17"/>
        <v>1148110.2524057839</v>
      </c>
    </row>
    <row r="140" spans="1:14" x14ac:dyDescent="0.25">
      <c r="A140" s="35"/>
      <c r="B140" s="51" t="s">
        <v>84</v>
      </c>
      <c r="C140" s="35">
        <v>4</v>
      </c>
      <c r="D140" s="55">
        <v>85.18</v>
      </c>
      <c r="E140" s="102">
        <v>3611</v>
      </c>
      <c r="F140" s="50">
        <v>2368800</v>
      </c>
      <c r="G140" s="41">
        <v>100</v>
      </c>
      <c r="H140" s="50">
        <f t="shared" si="25"/>
        <v>2368800</v>
      </c>
      <c r="I140" s="10">
        <f t="shared" si="24"/>
        <v>0</v>
      </c>
      <c r="J140" s="10">
        <f t="shared" si="26"/>
        <v>655.99556909443368</v>
      </c>
      <c r="K140" s="10">
        <f t="shared" si="27"/>
        <v>1323.2957196334344</v>
      </c>
      <c r="L140" s="10">
        <f t="shared" si="28"/>
        <v>2483854.3354180921</v>
      </c>
      <c r="M140" s="10"/>
      <c r="N140" s="10">
        <f t="shared" si="17"/>
        <v>2483854.3354180921</v>
      </c>
    </row>
    <row r="141" spans="1:14" x14ac:dyDescent="0.25">
      <c r="A141" s="35"/>
      <c r="B141" s="51" t="s">
        <v>85</v>
      </c>
      <c r="C141" s="35">
        <v>4</v>
      </c>
      <c r="D141" s="55">
        <v>34.762</v>
      </c>
      <c r="E141" s="102">
        <v>1063</v>
      </c>
      <c r="F141" s="50">
        <v>599070</v>
      </c>
      <c r="G141" s="41">
        <v>100</v>
      </c>
      <c r="H141" s="50">
        <f t="shared" si="25"/>
        <v>599070</v>
      </c>
      <c r="I141" s="10">
        <f t="shared" si="24"/>
        <v>0</v>
      </c>
      <c r="J141" s="10">
        <f t="shared" si="26"/>
        <v>563.56538099717784</v>
      </c>
      <c r="K141" s="10">
        <f t="shared" si="27"/>
        <v>1415.7259077306903</v>
      </c>
      <c r="L141" s="10">
        <f t="shared" si="28"/>
        <v>1638061.8620885119</v>
      </c>
      <c r="M141" s="10"/>
      <c r="N141" s="10">
        <f t="shared" si="17"/>
        <v>1638061.8620885119</v>
      </c>
    </row>
    <row r="142" spans="1:14" x14ac:dyDescent="0.25">
      <c r="A142" s="35"/>
      <c r="B142" s="51" t="s">
        <v>86</v>
      </c>
      <c r="C142" s="35">
        <v>4</v>
      </c>
      <c r="D142" s="55">
        <v>46.627399999999994</v>
      </c>
      <c r="E142" s="102">
        <v>1180</v>
      </c>
      <c r="F142" s="50">
        <v>624710</v>
      </c>
      <c r="G142" s="41">
        <v>100</v>
      </c>
      <c r="H142" s="50">
        <f t="shared" si="25"/>
        <v>624710</v>
      </c>
      <c r="I142" s="10">
        <f t="shared" si="24"/>
        <v>0</v>
      </c>
      <c r="J142" s="10">
        <f t="shared" si="26"/>
        <v>529.41525423728808</v>
      </c>
      <c r="K142" s="10">
        <f t="shared" si="27"/>
        <v>1449.87603449058</v>
      </c>
      <c r="L142" s="10">
        <f t="shared" si="28"/>
        <v>1758101.0224365559</v>
      </c>
      <c r="M142" s="10"/>
      <c r="N142" s="10">
        <f t="shared" si="17"/>
        <v>1758101.0224365559</v>
      </c>
    </row>
    <row r="143" spans="1:14" x14ac:dyDescent="0.25">
      <c r="A143" s="35"/>
      <c r="B143" s="51" t="s">
        <v>87</v>
      </c>
      <c r="C143" s="35">
        <v>4</v>
      </c>
      <c r="D143" s="55">
        <v>61.2</v>
      </c>
      <c r="E143" s="102">
        <v>1602</v>
      </c>
      <c r="F143" s="50">
        <v>1747610</v>
      </c>
      <c r="G143" s="41">
        <v>100</v>
      </c>
      <c r="H143" s="50">
        <f t="shared" si="25"/>
        <v>1747610</v>
      </c>
      <c r="I143" s="10">
        <f t="shared" si="24"/>
        <v>0</v>
      </c>
      <c r="J143" s="10">
        <f t="shared" si="26"/>
        <v>1090.8926342072409</v>
      </c>
      <c r="K143" s="10">
        <f t="shared" si="27"/>
        <v>888.39865452062713</v>
      </c>
      <c r="L143" s="10">
        <f t="shared" si="28"/>
        <v>1474051.8002410876</v>
      </c>
      <c r="M143" s="10"/>
      <c r="N143" s="10">
        <f t="shared" si="17"/>
        <v>1474051.8002410876</v>
      </c>
    </row>
    <row r="144" spans="1:14" x14ac:dyDescent="0.25">
      <c r="A144" s="35"/>
      <c r="B144" s="51" t="s">
        <v>88</v>
      </c>
      <c r="C144" s="35">
        <v>4</v>
      </c>
      <c r="D144" s="55">
        <v>47.41</v>
      </c>
      <c r="E144" s="102">
        <v>1850</v>
      </c>
      <c r="F144" s="50">
        <v>16728930</v>
      </c>
      <c r="G144" s="41">
        <v>100</v>
      </c>
      <c r="H144" s="50">
        <f t="shared" si="25"/>
        <v>16728930</v>
      </c>
      <c r="I144" s="10">
        <f t="shared" si="24"/>
        <v>0</v>
      </c>
      <c r="J144" s="10">
        <f t="shared" si="26"/>
        <v>9042.6648648648643</v>
      </c>
      <c r="K144" s="10">
        <f t="shared" si="27"/>
        <v>-7063.3735761369962</v>
      </c>
      <c r="L144" s="10">
        <f t="shared" si="28"/>
        <v>725727.66569380031</v>
      </c>
      <c r="M144" s="10"/>
      <c r="N144" s="10">
        <f t="shared" si="17"/>
        <v>725727.66569380031</v>
      </c>
    </row>
    <row r="145" spans="1:14" x14ac:dyDescent="0.25">
      <c r="A145" s="35"/>
      <c r="B145" s="51" t="s">
        <v>89</v>
      </c>
      <c r="C145" s="35">
        <v>4</v>
      </c>
      <c r="D145" s="55">
        <v>17.339500000000001</v>
      </c>
      <c r="E145" s="102">
        <v>625</v>
      </c>
      <c r="F145" s="50">
        <v>261400</v>
      </c>
      <c r="G145" s="41">
        <v>100</v>
      </c>
      <c r="H145" s="50">
        <f t="shared" si="25"/>
        <v>261400</v>
      </c>
      <c r="I145" s="10">
        <f t="shared" si="24"/>
        <v>0</v>
      </c>
      <c r="J145" s="10">
        <f t="shared" si="26"/>
        <v>418.24</v>
      </c>
      <c r="K145" s="10">
        <f t="shared" si="27"/>
        <v>1561.051288727868</v>
      </c>
      <c r="L145" s="10">
        <f t="shared" si="28"/>
        <v>1555724.3187226076</v>
      </c>
      <c r="M145" s="10"/>
      <c r="N145" s="10">
        <f t="shared" si="17"/>
        <v>1555724.3187226076</v>
      </c>
    </row>
    <row r="146" spans="1:14" x14ac:dyDescent="0.25">
      <c r="A146" s="35"/>
      <c r="B146" s="51" t="s">
        <v>90</v>
      </c>
      <c r="C146" s="35">
        <v>4</v>
      </c>
      <c r="D146" s="55">
        <v>17.34</v>
      </c>
      <c r="E146" s="102">
        <v>480</v>
      </c>
      <c r="F146" s="50">
        <v>165990</v>
      </c>
      <c r="G146" s="41">
        <v>100</v>
      </c>
      <c r="H146" s="50">
        <f t="shared" si="25"/>
        <v>165990</v>
      </c>
      <c r="I146" s="10">
        <f t="shared" si="24"/>
        <v>0</v>
      </c>
      <c r="J146" s="10">
        <f t="shared" si="26"/>
        <v>345.8125</v>
      </c>
      <c r="K146" s="10">
        <f t="shared" si="27"/>
        <v>1633.4787887278681</v>
      </c>
      <c r="L146" s="10">
        <f t="shared" si="28"/>
        <v>1578453.0214505536</v>
      </c>
      <c r="M146" s="10"/>
      <c r="N146" s="10">
        <f t="shared" si="17"/>
        <v>1578453.0214505536</v>
      </c>
    </row>
    <row r="147" spans="1:14" x14ac:dyDescent="0.25">
      <c r="A147" s="35"/>
      <c r="B147" s="51" t="s">
        <v>91</v>
      </c>
      <c r="C147" s="35">
        <v>4</v>
      </c>
      <c r="D147" s="55">
        <v>26.2576</v>
      </c>
      <c r="E147" s="102">
        <v>1097</v>
      </c>
      <c r="F147" s="50">
        <v>1210140</v>
      </c>
      <c r="G147" s="41">
        <v>100</v>
      </c>
      <c r="H147" s="50">
        <f t="shared" si="25"/>
        <v>1210140</v>
      </c>
      <c r="I147" s="10">
        <f t="shared" si="24"/>
        <v>0</v>
      </c>
      <c r="J147" s="10">
        <f t="shared" si="26"/>
        <v>1103.1358249772106</v>
      </c>
      <c r="K147" s="10">
        <f t="shared" si="27"/>
        <v>876.15546375065742</v>
      </c>
      <c r="L147" s="10">
        <f t="shared" si="28"/>
        <v>1152529.360252145</v>
      </c>
      <c r="M147" s="10"/>
      <c r="N147" s="10">
        <f t="shared" ref="N147:N210" si="29">L147+M147</f>
        <v>1152529.360252145</v>
      </c>
    </row>
    <row r="148" spans="1:14" x14ac:dyDescent="0.25">
      <c r="A148" s="35"/>
      <c r="B148" s="51" t="s">
        <v>92</v>
      </c>
      <c r="C148" s="35">
        <v>4</v>
      </c>
      <c r="D148" s="55">
        <v>61.502499999999998</v>
      </c>
      <c r="E148" s="102">
        <v>1673</v>
      </c>
      <c r="F148" s="50">
        <v>2197560</v>
      </c>
      <c r="G148" s="41">
        <v>100</v>
      </c>
      <c r="H148" s="50">
        <f t="shared" si="25"/>
        <v>2197560</v>
      </c>
      <c r="I148" s="10">
        <f t="shared" si="24"/>
        <v>0</v>
      </c>
      <c r="J148" s="10">
        <f t="shared" si="26"/>
        <v>1313.5445307830246</v>
      </c>
      <c r="K148" s="10">
        <f t="shared" si="27"/>
        <v>665.74675794484347</v>
      </c>
      <c r="L148" s="10">
        <f t="shared" si="28"/>
        <v>1308147.1213118078</v>
      </c>
      <c r="M148" s="10"/>
      <c r="N148" s="10">
        <f t="shared" si="29"/>
        <v>1308147.1213118078</v>
      </c>
    </row>
    <row r="149" spans="1:14" x14ac:dyDescent="0.25">
      <c r="A149" s="35"/>
      <c r="B149" s="51" t="s">
        <v>743</v>
      </c>
      <c r="C149" s="35">
        <v>4</v>
      </c>
      <c r="D149" s="55">
        <v>22.879899999999999</v>
      </c>
      <c r="E149" s="102">
        <v>470</v>
      </c>
      <c r="F149" s="50">
        <v>357920</v>
      </c>
      <c r="G149" s="41">
        <v>100</v>
      </c>
      <c r="H149" s="50">
        <f t="shared" si="25"/>
        <v>357920</v>
      </c>
      <c r="I149" s="10">
        <f t="shared" si="24"/>
        <v>0</v>
      </c>
      <c r="J149" s="10">
        <f t="shared" si="26"/>
        <v>761.531914893617</v>
      </c>
      <c r="K149" s="10">
        <f t="shared" si="27"/>
        <v>1217.7593738342512</v>
      </c>
      <c r="L149" s="10">
        <f t="shared" si="28"/>
        <v>1257155.4400135227</v>
      </c>
      <c r="M149" s="10"/>
      <c r="N149" s="10">
        <f t="shared" si="29"/>
        <v>1257155.4400135227</v>
      </c>
    </row>
    <row r="150" spans="1:14" x14ac:dyDescent="0.25">
      <c r="A150" s="35"/>
      <c r="B150" s="51" t="s">
        <v>93</v>
      </c>
      <c r="C150" s="35">
        <v>4</v>
      </c>
      <c r="D150" s="55">
        <v>31.273200000000003</v>
      </c>
      <c r="E150" s="102">
        <v>406</v>
      </c>
      <c r="F150" s="50">
        <v>620300</v>
      </c>
      <c r="G150" s="41">
        <v>100</v>
      </c>
      <c r="H150" s="50">
        <f t="shared" si="25"/>
        <v>620300</v>
      </c>
      <c r="I150" s="10">
        <f t="shared" si="24"/>
        <v>0</v>
      </c>
      <c r="J150" s="10">
        <f t="shared" si="26"/>
        <v>1527.8325123152708</v>
      </c>
      <c r="K150" s="10">
        <f t="shared" si="27"/>
        <v>451.45877641259722</v>
      </c>
      <c r="L150" s="10">
        <f t="shared" si="28"/>
        <v>643680.59007032192</v>
      </c>
      <c r="M150" s="10"/>
      <c r="N150" s="10">
        <f t="shared" si="29"/>
        <v>643680.59007032192</v>
      </c>
    </row>
    <row r="151" spans="1:14" x14ac:dyDescent="0.25">
      <c r="A151" s="35"/>
      <c r="B151" s="51" t="s">
        <v>94</v>
      </c>
      <c r="C151" s="35">
        <v>4</v>
      </c>
      <c r="D151" s="55">
        <v>58.628599999999992</v>
      </c>
      <c r="E151" s="102">
        <v>2369</v>
      </c>
      <c r="F151" s="50">
        <v>1124900</v>
      </c>
      <c r="G151" s="41">
        <v>100</v>
      </c>
      <c r="H151" s="50">
        <f t="shared" si="25"/>
        <v>1124900</v>
      </c>
      <c r="I151" s="10">
        <f t="shared" si="24"/>
        <v>0</v>
      </c>
      <c r="J151" s="10">
        <f t="shared" si="26"/>
        <v>474.84170536091176</v>
      </c>
      <c r="K151" s="10">
        <f t="shared" si="27"/>
        <v>1504.4495833669562</v>
      </c>
      <c r="L151" s="10">
        <f t="shared" si="28"/>
        <v>2175082.0477210488</v>
      </c>
      <c r="M151" s="10"/>
      <c r="N151" s="10">
        <f t="shared" si="29"/>
        <v>2175082.0477210488</v>
      </c>
    </row>
    <row r="152" spans="1:14" x14ac:dyDescent="0.25">
      <c r="A152" s="35"/>
      <c r="B152" s="51" t="s">
        <v>95</v>
      </c>
      <c r="C152" s="35">
        <v>4</v>
      </c>
      <c r="D152" s="55">
        <v>76.844499999999996</v>
      </c>
      <c r="E152" s="102">
        <v>2023</v>
      </c>
      <c r="F152" s="50">
        <v>2999460</v>
      </c>
      <c r="G152" s="41">
        <v>100</v>
      </c>
      <c r="H152" s="50">
        <f t="shared" si="25"/>
        <v>2999460</v>
      </c>
      <c r="I152" s="10">
        <f t="shared" si="24"/>
        <v>0</v>
      </c>
      <c r="J152" s="10">
        <f t="shared" si="26"/>
        <v>1482.679189322788</v>
      </c>
      <c r="K152" s="10">
        <f t="shared" si="27"/>
        <v>496.61209940508002</v>
      </c>
      <c r="L152" s="10">
        <f t="shared" si="28"/>
        <v>1336977.5156193497</v>
      </c>
      <c r="M152" s="10"/>
      <c r="N152" s="10">
        <f t="shared" si="29"/>
        <v>1336977.5156193497</v>
      </c>
    </row>
    <row r="153" spans="1:14" x14ac:dyDescent="0.25">
      <c r="A153" s="35"/>
      <c r="B153" s="51" t="s">
        <v>96</v>
      </c>
      <c r="C153" s="35">
        <v>4</v>
      </c>
      <c r="D153" s="55">
        <v>38.180500000000002</v>
      </c>
      <c r="E153" s="102">
        <v>1523</v>
      </c>
      <c r="F153" s="50">
        <v>642880</v>
      </c>
      <c r="G153" s="41">
        <v>100</v>
      </c>
      <c r="H153" s="50">
        <f t="shared" si="25"/>
        <v>642880</v>
      </c>
      <c r="I153" s="10">
        <f t="shared" si="24"/>
        <v>0</v>
      </c>
      <c r="J153" s="10">
        <f t="shared" si="26"/>
        <v>422.11424819435325</v>
      </c>
      <c r="K153" s="10">
        <f t="shared" si="27"/>
        <v>1557.1770405335149</v>
      </c>
      <c r="L153" s="10">
        <f t="shared" si="28"/>
        <v>1893585.556606753</v>
      </c>
      <c r="M153" s="10"/>
      <c r="N153" s="10">
        <f t="shared" si="29"/>
        <v>1893585.556606753</v>
      </c>
    </row>
    <row r="154" spans="1:14" x14ac:dyDescent="0.25">
      <c r="A154" s="35"/>
      <c r="B154" s="51" t="s">
        <v>97</v>
      </c>
      <c r="C154" s="35">
        <v>4</v>
      </c>
      <c r="D154" s="55">
        <v>50.358499999999999</v>
      </c>
      <c r="E154" s="102">
        <v>2205</v>
      </c>
      <c r="F154" s="50">
        <v>2348700</v>
      </c>
      <c r="G154" s="41">
        <v>100</v>
      </c>
      <c r="H154" s="50">
        <f t="shared" si="25"/>
        <v>2348700</v>
      </c>
      <c r="I154" s="10">
        <f t="shared" si="24"/>
        <v>0</v>
      </c>
      <c r="J154" s="10">
        <f t="shared" si="26"/>
        <v>1065.1700680272108</v>
      </c>
      <c r="K154" s="10">
        <f t="shared" si="27"/>
        <v>914.1212207006572</v>
      </c>
      <c r="L154" s="10">
        <f t="shared" si="28"/>
        <v>1596797.4820678509</v>
      </c>
      <c r="M154" s="10"/>
      <c r="N154" s="10">
        <f t="shared" si="29"/>
        <v>1596797.4820678509</v>
      </c>
    </row>
    <row r="155" spans="1:14" x14ac:dyDescent="0.25">
      <c r="A155" s="35"/>
      <c r="B155" s="51" t="s">
        <v>98</v>
      </c>
      <c r="C155" s="35">
        <v>4</v>
      </c>
      <c r="D155" s="55">
        <v>109.09</v>
      </c>
      <c r="E155" s="102">
        <v>3806</v>
      </c>
      <c r="F155" s="50">
        <v>4178810.0000000005</v>
      </c>
      <c r="G155" s="41">
        <v>100</v>
      </c>
      <c r="H155" s="50">
        <f t="shared" si="25"/>
        <v>4178810.0000000005</v>
      </c>
      <c r="I155" s="10">
        <f t="shared" si="24"/>
        <v>0</v>
      </c>
      <c r="J155" s="10">
        <f t="shared" si="26"/>
        <v>1097.9532317393591</v>
      </c>
      <c r="K155" s="10">
        <f t="shared" si="27"/>
        <v>881.33805698850892</v>
      </c>
      <c r="L155" s="10">
        <f t="shared" si="28"/>
        <v>2288546.2040812192</v>
      </c>
      <c r="M155" s="10"/>
      <c r="N155" s="10">
        <f t="shared" si="29"/>
        <v>2288546.2040812192</v>
      </c>
    </row>
    <row r="156" spans="1:14" x14ac:dyDescent="0.25">
      <c r="A156" s="35"/>
      <c r="B156" s="51" t="s">
        <v>99</v>
      </c>
      <c r="C156" s="35">
        <v>4</v>
      </c>
      <c r="D156" s="55">
        <v>26.459899999999998</v>
      </c>
      <c r="E156" s="102">
        <v>1028</v>
      </c>
      <c r="F156" s="50">
        <v>412360</v>
      </c>
      <c r="G156" s="41">
        <v>100</v>
      </c>
      <c r="H156" s="50">
        <f t="shared" si="25"/>
        <v>412360</v>
      </c>
      <c r="I156" s="10">
        <f t="shared" si="24"/>
        <v>0</v>
      </c>
      <c r="J156" s="10">
        <f t="shared" si="26"/>
        <v>401.1284046692607</v>
      </c>
      <c r="K156" s="10">
        <f t="shared" si="27"/>
        <v>1578.1628840586072</v>
      </c>
      <c r="L156" s="10">
        <f t="shared" si="28"/>
        <v>1721894.8499914194</v>
      </c>
      <c r="M156" s="10"/>
      <c r="N156" s="10">
        <f t="shared" si="29"/>
        <v>1721894.8499914194</v>
      </c>
    </row>
    <row r="157" spans="1:14" x14ac:dyDescent="0.25">
      <c r="A157" s="35"/>
      <c r="B157" s="51" t="s">
        <v>744</v>
      </c>
      <c r="C157" s="35">
        <v>4</v>
      </c>
      <c r="D157" s="55">
        <v>17.317799999999998</v>
      </c>
      <c r="E157" s="102">
        <v>686</v>
      </c>
      <c r="F157" s="50">
        <v>405770</v>
      </c>
      <c r="G157" s="41">
        <v>100</v>
      </c>
      <c r="H157" s="50">
        <f t="shared" si="25"/>
        <v>405770</v>
      </c>
      <c r="I157" s="10">
        <f t="shared" si="24"/>
        <v>0</v>
      </c>
      <c r="J157" s="10">
        <f t="shared" si="26"/>
        <v>591.50145772594749</v>
      </c>
      <c r="K157" s="10">
        <f t="shared" si="27"/>
        <v>1387.7898310019204</v>
      </c>
      <c r="L157" s="10">
        <f t="shared" si="28"/>
        <v>1426796.6425314166</v>
      </c>
      <c r="M157" s="10"/>
      <c r="N157" s="10">
        <f t="shared" si="29"/>
        <v>1426796.6425314166</v>
      </c>
    </row>
    <row r="158" spans="1:14" x14ac:dyDescent="0.25">
      <c r="A158" s="35"/>
      <c r="B158" s="51" t="s">
        <v>100</v>
      </c>
      <c r="C158" s="35">
        <v>4</v>
      </c>
      <c r="D158" s="55">
        <v>34.703099999999999</v>
      </c>
      <c r="E158" s="102">
        <v>1166</v>
      </c>
      <c r="F158" s="50">
        <v>464400</v>
      </c>
      <c r="G158" s="41">
        <v>100</v>
      </c>
      <c r="H158" s="50">
        <f t="shared" si="25"/>
        <v>464400</v>
      </c>
      <c r="I158" s="10">
        <f t="shared" si="24"/>
        <v>0</v>
      </c>
      <c r="J158" s="10">
        <f t="shared" si="26"/>
        <v>398.28473413379072</v>
      </c>
      <c r="K158" s="10">
        <f t="shared" si="27"/>
        <v>1581.0065545940774</v>
      </c>
      <c r="L158" s="10">
        <f t="shared" si="28"/>
        <v>1802620.8471227714</v>
      </c>
      <c r="M158" s="10"/>
      <c r="N158" s="10">
        <f t="shared" si="29"/>
        <v>1802620.8471227714</v>
      </c>
    </row>
    <row r="159" spans="1:14" x14ac:dyDescent="0.25">
      <c r="A159" s="35"/>
      <c r="B159" s="51" t="s">
        <v>101</v>
      </c>
      <c r="C159" s="35">
        <v>4</v>
      </c>
      <c r="D159" s="55">
        <v>43.419999999999995</v>
      </c>
      <c r="E159" s="102">
        <v>1458</v>
      </c>
      <c r="F159" s="50">
        <v>1104950</v>
      </c>
      <c r="G159" s="41">
        <v>100</v>
      </c>
      <c r="H159" s="50">
        <f t="shared" si="25"/>
        <v>1104950</v>
      </c>
      <c r="I159" s="10">
        <f t="shared" si="24"/>
        <v>0</v>
      </c>
      <c r="J159" s="10">
        <f t="shared" si="26"/>
        <v>757.85322359396434</v>
      </c>
      <c r="K159" s="10">
        <f t="shared" si="27"/>
        <v>1221.4380651339038</v>
      </c>
      <c r="L159" s="10">
        <f t="shared" si="28"/>
        <v>1623215.6723458183</v>
      </c>
      <c r="M159" s="10"/>
      <c r="N159" s="10">
        <f t="shared" si="29"/>
        <v>1623215.6723458183</v>
      </c>
    </row>
    <row r="160" spans="1:14" x14ac:dyDescent="0.25">
      <c r="A160" s="35"/>
      <c r="B160" s="51" t="s">
        <v>102</v>
      </c>
      <c r="C160" s="35">
        <v>4</v>
      </c>
      <c r="D160" s="55">
        <v>49.62</v>
      </c>
      <c r="E160" s="102">
        <v>2006</v>
      </c>
      <c r="F160" s="50">
        <v>1195620</v>
      </c>
      <c r="G160" s="41">
        <v>100</v>
      </c>
      <c r="H160" s="50">
        <f t="shared" si="25"/>
        <v>1195620</v>
      </c>
      <c r="I160" s="10">
        <f t="shared" si="24"/>
        <v>0</v>
      </c>
      <c r="J160" s="10">
        <f t="shared" si="26"/>
        <v>596.02193419740775</v>
      </c>
      <c r="K160" s="10">
        <f t="shared" si="27"/>
        <v>1383.2693545304603</v>
      </c>
      <c r="L160" s="10">
        <f t="shared" si="28"/>
        <v>1932989.2472819376</v>
      </c>
      <c r="M160" s="10"/>
      <c r="N160" s="10">
        <f t="shared" si="29"/>
        <v>1932989.2472819376</v>
      </c>
    </row>
    <row r="161" spans="1:14" x14ac:dyDescent="0.25">
      <c r="A161" s="35"/>
      <c r="B161" s="51" t="s">
        <v>103</v>
      </c>
      <c r="C161" s="35">
        <v>4</v>
      </c>
      <c r="D161" s="55">
        <v>35.459099999999999</v>
      </c>
      <c r="E161" s="102">
        <v>1531</v>
      </c>
      <c r="F161" s="50">
        <v>3404230</v>
      </c>
      <c r="G161" s="41">
        <v>100</v>
      </c>
      <c r="H161" s="50">
        <f t="shared" si="25"/>
        <v>3404230</v>
      </c>
      <c r="I161" s="10">
        <f t="shared" si="24"/>
        <v>0</v>
      </c>
      <c r="J161" s="10">
        <f t="shared" si="26"/>
        <v>2223.5336381450034</v>
      </c>
      <c r="K161" s="10">
        <f t="shared" si="27"/>
        <v>-244.2423494171353</v>
      </c>
      <c r="L161" s="10">
        <f t="shared" si="28"/>
        <v>581161.88681478507</v>
      </c>
      <c r="M161" s="10"/>
      <c r="N161" s="10">
        <f t="shared" si="29"/>
        <v>581161.88681478507</v>
      </c>
    </row>
    <row r="162" spans="1:14" x14ac:dyDescent="0.25">
      <c r="A162" s="35"/>
      <c r="B162" s="51"/>
      <c r="C162" s="35"/>
      <c r="D162" s="55">
        <v>0</v>
      </c>
      <c r="E162" s="104"/>
      <c r="F162" s="65"/>
      <c r="G162" s="41"/>
      <c r="H162" s="65"/>
      <c r="I162" s="66"/>
      <c r="J162" s="66"/>
      <c r="K162" s="10"/>
      <c r="L162" s="10"/>
      <c r="M162" s="10"/>
      <c r="N162" s="10"/>
    </row>
    <row r="163" spans="1:14" x14ac:dyDescent="0.25">
      <c r="A163" s="30" t="s">
        <v>104</v>
      </c>
      <c r="B163" s="43" t="s">
        <v>2</v>
      </c>
      <c r="C163" s="44"/>
      <c r="D163" s="3">
        <v>867.85669999999993</v>
      </c>
      <c r="E163" s="105">
        <f>E164</f>
        <v>34327</v>
      </c>
      <c r="F163" s="37">
        <v>0</v>
      </c>
      <c r="G163" s="41"/>
      <c r="H163" s="37">
        <f>H165</f>
        <v>4006895</v>
      </c>
      <c r="I163" s="8">
        <f>I165</f>
        <v>-4006895</v>
      </c>
      <c r="J163" s="8"/>
      <c r="K163" s="10"/>
      <c r="L163" s="10"/>
      <c r="M163" s="9">
        <f>M165</f>
        <v>15750482.702033628</v>
      </c>
      <c r="N163" s="8">
        <f t="shared" si="29"/>
        <v>15750482.702033628</v>
      </c>
    </row>
    <row r="164" spans="1:14" x14ac:dyDescent="0.25">
      <c r="A164" s="30" t="s">
        <v>104</v>
      </c>
      <c r="B164" s="43" t="s">
        <v>3</v>
      </c>
      <c r="C164" s="44"/>
      <c r="D164" s="3">
        <v>867.85669999999993</v>
      </c>
      <c r="E164" s="105">
        <f>SUM(E166:E192)</f>
        <v>34327</v>
      </c>
      <c r="F164" s="37">
        <f>SUM(F166:F192)</f>
        <v>39132460</v>
      </c>
      <c r="G164" s="41"/>
      <c r="H164" s="37">
        <f>SUM(H166:H192)</f>
        <v>31118670</v>
      </c>
      <c r="I164" s="8">
        <f>SUM(I166:I192)</f>
        <v>8013790</v>
      </c>
      <c r="J164" s="8"/>
      <c r="K164" s="10"/>
      <c r="L164" s="8">
        <f>SUM(L166:L192)</f>
        <v>41319725.880461492</v>
      </c>
      <c r="M164" s="10"/>
      <c r="N164" s="8">
        <f t="shared" si="29"/>
        <v>41319725.880461492</v>
      </c>
    </row>
    <row r="165" spans="1:14" x14ac:dyDescent="0.25">
      <c r="A165" s="35"/>
      <c r="B165" s="51" t="s">
        <v>26</v>
      </c>
      <c r="C165" s="35">
        <v>2</v>
      </c>
      <c r="D165" s="55">
        <v>0</v>
      </c>
      <c r="E165" s="106"/>
      <c r="F165" s="50">
        <v>0</v>
      </c>
      <c r="G165" s="41">
        <v>25</v>
      </c>
      <c r="H165" s="50">
        <f>F169*G165/100</f>
        <v>4006895</v>
      </c>
      <c r="I165" s="10">
        <f t="shared" ref="I165:I192" si="30">F165-H165</f>
        <v>-4006895</v>
      </c>
      <c r="J165" s="10"/>
      <c r="K165" s="10"/>
      <c r="L165" s="10"/>
      <c r="M165" s="10">
        <f>($L$7*$L$8*E163/$L$10)+($L$7*$L$9*D163/$L$11)</f>
        <v>15750482.702033628</v>
      </c>
      <c r="N165" s="10">
        <f t="shared" si="29"/>
        <v>15750482.702033628</v>
      </c>
    </row>
    <row r="166" spans="1:14" x14ac:dyDescent="0.25">
      <c r="A166" s="35"/>
      <c r="B166" s="51" t="s">
        <v>105</v>
      </c>
      <c r="C166" s="35">
        <v>4</v>
      </c>
      <c r="D166" s="55">
        <v>26.908499999999997</v>
      </c>
      <c r="E166" s="102">
        <v>921</v>
      </c>
      <c r="F166" s="120">
        <v>690820</v>
      </c>
      <c r="G166" s="41">
        <v>100</v>
      </c>
      <c r="H166" s="50">
        <f t="shared" ref="H166:H192" si="31">F166*G166/100</f>
        <v>690820</v>
      </c>
      <c r="I166" s="10">
        <f t="shared" si="30"/>
        <v>0</v>
      </c>
      <c r="J166" s="10">
        <f t="shared" ref="J166:J192" si="32">F166/E166</f>
        <v>750.0760043431053</v>
      </c>
      <c r="K166" s="10">
        <f t="shared" ref="K166:K192" si="33">$J$11*$J$19-J166</f>
        <v>1229.2152843847628</v>
      </c>
      <c r="L166" s="10">
        <f t="shared" ref="L166:L192" si="34">IF(K166&gt;0,$J$7*$J$8*(K166/$K$19),0)+$J$7*$J$9*(E166/$E$19)+$J$7*$J$10*(D166/$D$19)</f>
        <v>1404906.2200963038</v>
      </c>
      <c r="M166" s="10"/>
      <c r="N166" s="10">
        <f t="shared" si="29"/>
        <v>1404906.2200963038</v>
      </c>
    </row>
    <row r="167" spans="1:14" x14ac:dyDescent="0.25">
      <c r="A167" s="35"/>
      <c r="B167" s="51" t="s">
        <v>149</v>
      </c>
      <c r="C167" s="35">
        <v>4</v>
      </c>
      <c r="D167" s="55">
        <v>43.430900000000001</v>
      </c>
      <c r="E167" s="102">
        <v>1966</v>
      </c>
      <c r="F167" s="120">
        <v>2213010</v>
      </c>
      <c r="G167" s="41">
        <v>100</v>
      </c>
      <c r="H167" s="50">
        <f t="shared" si="31"/>
        <v>2213010</v>
      </c>
      <c r="I167" s="10">
        <f t="shared" si="30"/>
        <v>0</v>
      </c>
      <c r="J167" s="10">
        <f t="shared" si="32"/>
        <v>1125.6408952187182</v>
      </c>
      <c r="K167" s="10">
        <f t="shared" si="33"/>
        <v>853.65039350914981</v>
      </c>
      <c r="L167" s="10">
        <f t="shared" si="34"/>
        <v>1448407.8891718599</v>
      </c>
      <c r="M167" s="10"/>
      <c r="N167" s="10">
        <f t="shared" si="29"/>
        <v>1448407.8891718599</v>
      </c>
    </row>
    <row r="168" spans="1:14" x14ac:dyDescent="0.25">
      <c r="A168" s="35"/>
      <c r="B168" s="51" t="s">
        <v>106</v>
      </c>
      <c r="C168" s="35">
        <v>4</v>
      </c>
      <c r="D168" s="55">
        <v>26.584299999999995</v>
      </c>
      <c r="E168" s="102">
        <v>1967</v>
      </c>
      <c r="F168" s="120">
        <v>1657990</v>
      </c>
      <c r="G168" s="41">
        <v>100</v>
      </c>
      <c r="H168" s="50">
        <f t="shared" si="31"/>
        <v>1657990</v>
      </c>
      <c r="I168" s="10">
        <f t="shared" si="30"/>
        <v>0</v>
      </c>
      <c r="J168" s="10">
        <f t="shared" si="32"/>
        <v>842.90289781392983</v>
      </c>
      <c r="K168" s="10">
        <f t="shared" si="33"/>
        <v>1136.3883909139381</v>
      </c>
      <c r="L168" s="10">
        <f t="shared" si="34"/>
        <v>1598126.9652931341</v>
      </c>
      <c r="M168" s="10"/>
      <c r="N168" s="10">
        <f t="shared" si="29"/>
        <v>1598126.9652931341</v>
      </c>
    </row>
    <row r="169" spans="1:14" x14ac:dyDescent="0.25">
      <c r="A169" s="35"/>
      <c r="B169" s="51" t="s">
        <v>857</v>
      </c>
      <c r="C169" s="35">
        <v>3</v>
      </c>
      <c r="D169" s="55">
        <v>2.4799000000000002</v>
      </c>
      <c r="E169" s="102">
        <v>2694</v>
      </c>
      <c r="F169" s="120">
        <v>16027580</v>
      </c>
      <c r="G169" s="41">
        <v>50</v>
      </c>
      <c r="H169" s="50">
        <f t="shared" si="31"/>
        <v>8013790</v>
      </c>
      <c r="I169" s="10">
        <f t="shared" si="30"/>
        <v>8013790</v>
      </c>
      <c r="J169" s="10">
        <f t="shared" si="32"/>
        <v>5949.361544172235</v>
      </c>
      <c r="K169" s="10">
        <f t="shared" si="33"/>
        <v>-3970.0702554443669</v>
      </c>
      <c r="L169" s="10">
        <f t="shared" si="34"/>
        <v>714370.5402256815</v>
      </c>
      <c r="M169" s="10"/>
      <c r="N169" s="10">
        <f t="shared" si="29"/>
        <v>714370.5402256815</v>
      </c>
    </row>
    <row r="170" spans="1:14" x14ac:dyDescent="0.25">
      <c r="A170" s="35"/>
      <c r="B170" s="51" t="s">
        <v>107</v>
      </c>
      <c r="C170" s="35">
        <v>4</v>
      </c>
      <c r="D170" s="55">
        <v>32.512800000000006</v>
      </c>
      <c r="E170" s="102">
        <v>1023</v>
      </c>
      <c r="F170" s="120">
        <v>563390</v>
      </c>
      <c r="G170" s="41">
        <v>100</v>
      </c>
      <c r="H170" s="50">
        <f t="shared" si="31"/>
        <v>563390</v>
      </c>
      <c r="I170" s="10">
        <f t="shared" si="30"/>
        <v>0</v>
      </c>
      <c r="J170" s="10">
        <f t="shared" si="32"/>
        <v>550.72336265884655</v>
      </c>
      <c r="K170" s="10">
        <f t="shared" si="33"/>
        <v>1428.5679260690215</v>
      </c>
      <c r="L170" s="10">
        <f t="shared" si="34"/>
        <v>1626797.6468904733</v>
      </c>
      <c r="M170" s="10"/>
      <c r="N170" s="10">
        <f t="shared" si="29"/>
        <v>1626797.6468904733</v>
      </c>
    </row>
    <row r="171" spans="1:14" x14ac:dyDescent="0.25">
      <c r="A171" s="35"/>
      <c r="B171" s="51" t="s">
        <v>745</v>
      </c>
      <c r="C171" s="35">
        <v>4</v>
      </c>
      <c r="D171" s="55">
        <v>24.204699999999999</v>
      </c>
      <c r="E171" s="102">
        <v>961</v>
      </c>
      <c r="F171" s="120">
        <v>427920</v>
      </c>
      <c r="G171" s="41">
        <v>100</v>
      </c>
      <c r="H171" s="50">
        <f t="shared" si="31"/>
        <v>427920</v>
      </c>
      <c r="I171" s="10">
        <f t="shared" si="30"/>
        <v>0</v>
      </c>
      <c r="J171" s="10">
        <f t="shared" si="32"/>
        <v>445.28616024973985</v>
      </c>
      <c r="K171" s="10">
        <f t="shared" si="33"/>
        <v>1534.0051284781282</v>
      </c>
      <c r="L171" s="10">
        <f t="shared" si="34"/>
        <v>1655963.5930978211</v>
      </c>
      <c r="M171" s="10"/>
      <c r="N171" s="10">
        <f t="shared" si="29"/>
        <v>1655963.5930978211</v>
      </c>
    </row>
    <row r="172" spans="1:14" x14ac:dyDescent="0.25">
      <c r="A172" s="35"/>
      <c r="B172" s="51" t="s">
        <v>108</v>
      </c>
      <c r="C172" s="35">
        <v>4</v>
      </c>
      <c r="D172" s="55">
        <v>34.141199999999998</v>
      </c>
      <c r="E172" s="102">
        <v>1486</v>
      </c>
      <c r="F172" s="120">
        <v>902670</v>
      </c>
      <c r="G172" s="41">
        <v>100</v>
      </c>
      <c r="H172" s="50">
        <f t="shared" si="31"/>
        <v>902670</v>
      </c>
      <c r="I172" s="10">
        <f t="shared" si="30"/>
        <v>0</v>
      </c>
      <c r="J172" s="10">
        <f t="shared" si="32"/>
        <v>607.44952893674292</v>
      </c>
      <c r="K172" s="10">
        <f t="shared" si="33"/>
        <v>1371.8417597911252</v>
      </c>
      <c r="L172" s="10">
        <f t="shared" si="34"/>
        <v>1708381.1405950428</v>
      </c>
      <c r="M172" s="10"/>
      <c r="N172" s="10">
        <f t="shared" si="29"/>
        <v>1708381.1405950428</v>
      </c>
    </row>
    <row r="173" spans="1:14" x14ac:dyDescent="0.25">
      <c r="A173" s="35"/>
      <c r="B173" s="51" t="s">
        <v>746</v>
      </c>
      <c r="C173" s="35">
        <v>4</v>
      </c>
      <c r="D173" s="55">
        <v>13.6663</v>
      </c>
      <c r="E173" s="102">
        <v>458</v>
      </c>
      <c r="F173" s="120">
        <v>338900</v>
      </c>
      <c r="G173" s="41">
        <v>100</v>
      </c>
      <c r="H173" s="50">
        <f t="shared" si="31"/>
        <v>338900</v>
      </c>
      <c r="I173" s="10">
        <f t="shared" si="30"/>
        <v>0</v>
      </c>
      <c r="J173" s="10">
        <f t="shared" si="32"/>
        <v>739.95633187772921</v>
      </c>
      <c r="K173" s="10">
        <f t="shared" si="33"/>
        <v>1239.334956850139</v>
      </c>
      <c r="L173" s="10">
        <f t="shared" si="34"/>
        <v>1224645.7516152787</v>
      </c>
      <c r="M173" s="10"/>
      <c r="N173" s="10">
        <f t="shared" si="29"/>
        <v>1224645.7516152787</v>
      </c>
    </row>
    <row r="174" spans="1:14" x14ac:dyDescent="0.25">
      <c r="A174" s="35"/>
      <c r="B174" s="51" t="s">
        <v>109</v>
      </c>
      <c r="C174" s="35">
        <v>4</v>
      </c>
      <c r="D174" s="55">
        <v>47.553799999999995</v>
      </c>
      <c r="E174" s="102">
        <v>2004</v>
      </c>
      <c r="F174" s="120">
        <v>1715210</v>
      </c>
      <c r="G174" s="41">
        <v>100</v>
      </c>
      <c r="H174" s="50">
        <f t="shared" si="31"/>
        <v>1715210</v>
      </c>
      <c r="I174" s="10">
        <f t="shared" si="30"/>
        <v>0</v>
      </c>
      <c r="J174" s="10">
        <f t="shared" si="32"/>
        <v>855.89321357285428</v>
      </c>
      <c r="K174" s="10">
        <f t="shared" si="33"/>
        <v>1123.3980751550139</v>
      </c>
      <c r="L174" s="10">
        <f t="shared" si="34"/>
        <v>1704801.4600441265</v>
      </c>
      <c r="M174" s="10"/>
      <c r="N174" s="10">
        <f t="shared" si="29"/>
        <v>1704801.4600441265</v>
      </c>
    </row>
    <row r="175" spans="1:14" x14ac:dyDescent="0.25">
      <c r="A175" s="35"/>
      <c r="B175" s="51" t="s">
        <v>110</v>
      </c>
      <c r="C175" s="35">
        <v>4</v>
      </c>
      <c r="D175" s="55">
        <v>45.8063</v>
      </c>
      <c r="E175" s="102">
        <v>1226</v>
      </c>
      <c r="F175" s="120">
        <v>527310</v>
      </c>
      <c r="G175" s="41">
        <v>100</v>
      </c>
      <c r="H175" s="50">
        <f t="shared" si="31"/>
        <v>527310</v>
      </c>
      <c r="I175" s="10">
        <f t="shared" si="30"/>
        <v>0</v>
      </c>
      <c r="J175" s="10">
        <f t="shared" si="32"/>
        <v>430.10603588907014</v>
      </c>
      <c r="K175" s="10">
        <f t="shared" si="33"/>
        <v>1549.1852528387979</v>
      </c>
      <c r="L175" s="10">
        <f t="shared" si="34"/>
        <v>1848796.4456636761</v>
      </c>
      <c r="M175" s="10"/>
      <c r="N175" s="10">
        <f t="shared" si="29"/>
        <v>1848796.4456636761</v>
      </c>
    </row>
    <row r="176" spans="1:14" x14ac:dyDescent="0.25">
      <c r="A176" s="35"/>
      <c r="B176" s="51" t="s">
        <v>111</v>
      </c>
      <c r="C176" s="35">
        <v>4</v>
      </c>
      <c r="D176" s="55">
        <v>48.502000000000002</v>
      </c>
      <c r="E176" s="102">
        <v>1678</v>
      </c>
      <c r="F176" s="120">
        <v>1392140</v>
      </c>
      <c r="G176" s="41">
        <v>100</v>
      </c>
      <c r="H176" s="50">
        <f t="shared" si="31"/>
        <v>1392140</v>
      </c>
      <c r="I176" s="10">
        <f t="shared" si="30"/>
        <v>0</v>
      </c>
      <c r="J176" s="10">
        <f t="shared" si="32"/>
        <v>829.64243146603098</v>
      </c>
      <c r="K176" s="10">
        <f t="shared" si="33"/>
        <v>1149.6488572618371</v>
      </c>
      <c r="L176" s="10">
        <f t="shared" si="34"/>
        <v>1646701.991138503</v>
      </c>
      <c r="M176" s="10"/>
      <c r="N176" s="10">
        <f t="shared" si="29"/>
        <v>1646701.991138503</v>
      </c>
    </row>
    <row r="177" spans="1:14" x14ac:dyDescent="0.25">
      <c r="A177" s="35"/>
      <c r="B177" s="51" t="s">
        <v>747</v>
      </c>
      <c r="C177" s="35">
        <v>4</v>
      </c>
      <c r="D177" s="55">
        <v>18.323800000000002</v>
      </c>
      <c r="E177" s="102">
        <v>652</v>
      </c>
      <c r="F177" s="120">
        <v>468860</v>
      </c>
      <c r="G177" s="41">
        <v>100</v>
      </c>
      <c r="H177" s="50">
        <f t="shared" si="31"/>
        <v>468860</v>
      </c>
      <c r="I177" s="10">
        <f t="shared" si="30"/>
        <v>0</v>
      </c>
      <c r="J177" s="10">
        <f t="shared" si="32"/>
        <v>719.11042944785277</v>
      </c>
      <c r="K177" s="10">
        <f t="shared" si="33"/>
        <v>1260.1808592800153</v>
      </c>
      <c r="L177" s="10">
        <f t="shared" si="34"/>
        <v>1316542.6732109857</v>
      </c>
      <c r="M177" s="10"/>
      <c r="N177" s="10">
        <f t="shared" si="29"/>
        <v>1316542.6732109857</v>
      </c>
    </row>
    <row r="178" spans="1:14" x14ac:dyDescent="0.25">
      <c r="A178" s="35"/>
      <c r="B178" s="51" t="s">
        <v>112</v>
      </c>
      <c r="C178" s="35">
        <v>4</v>
      </c>
      <c r="D178" s="55">
        <v>37.853900000000003</v>
      </c>
      <c r="E178" s="102">
        <v>1218</v>
      </c>
      <c r="F178" s="120">
        <v>902370</v>
      </c>
      <c r="G178" s="41">
        <v>100</v>
      </c>
      <c r="H178" s="50">
        <f t="shared" si="31"/>
        <v>902370</v>
      </c>
      <c r="I178" s="10">
        <f t="shared" si="30"/>
        <v>0</v>
      </c>
      <c r="J178" s="10">
        <f t="shared" si="32"/>
        <v>740.86206896551721</v>
      </c>
      <c r="K178" s="10">
        <f t="shared" si="33"/>
        <v>1238.4292197623508</v>
      </c>
      <c r="L178" s="10">
        <f t="shared" si="34"/>
        <v>1546264.3526510042</v>
      </c>
      <c r="M178" s="10"/>
      <c r="N178" s="10">
        <f t="shared" si="29"/>
        <v>1546264.3526510042</v>
      </c>
    </row>
    <row r="179" spans="1:14" x14ac:dyDescent="0.25">
      <c r="A179" s="35"/>
      <c r="B179" s="51" t="s">
        <v>113</v>
      </c>
      <c r="C179" s="35">
        <v>4</v>
      </c>
      <c r="D179" s="55">
        <v>68.959999999999994</v>
      </c>
      <c r="E179" s="102">
        <v>2587</v>
      </c>
      <c r="F179" s="120">
        <v>1549770</v>
      </c>
      <c r="G179" s="41">
        <v>100</v>
      </c>
      <c r="H179" s="50">
        <f t="shared" si="31"/>
        <v>1549770</v>
      </c>
      <c r="I179" s="10">
        <f t="shared" si="30"/>
        <v>0</v>
      </c>
      <c r="J179" s="10">
        <f t="shared" si="32"/>
        <v>599.06068805566292</v>
      </c>
      <c r="K179" s="10">
        <f t="shared" si="33"/>
        <v>1380.2306006722051</v>
      </c>
      <c r="L179" s="10">
        <f t="shared" si="34"/>
        <v>2181267.8078364795</v>
      </c>
      <c r="M179" s="10"/>
      <c r="N179" s="10">
        <f t="shared" si="29"/>
        <v>2181267.8078364795</v>
      </c>
    </row>
    <row r="180" spans="1:14" x14ac:dyDescent="0.25">
      <c r="A180" s="35"/>
      <c r="B180" s="51" t="s">
        <v>748</v>
      </c>
      <c r="C180" s="35">
        <v>4</v>
      </c>
      <c r="D180" s="55">
        <v>23.719200000000001</v>
      </c>
      <c r="E180" s="102">
        <v>647</v>
      </c>
      <c r="F180" s="120">
        <v>327940</v>
      </c>
      <c r="G180" s="41">
        <v>100</v>
      </c>
      <c r="H180" s="50">
        <f t="shared" si="31"/>
        <v>327940</v>
      </c>
      <c r="I180" s="10">
        <f t="shared" si="30"/>
        <v>0</v>
      </c>
      <c r="J180" s="10">
        <f t="shared" si="32"/>
        <v>506.8624420401855</v>
      </c>
      <c r="K180" s="10">
        <f t="shared" si="33"/>
        <v>1472.4288466876826</v>
      </c>
      <c r="L180" s="10">
        <f t="shared" si="34"/>
        <v>1520262.5746850132</v>
      </c>
      <c r="M180" s="10"/>
      <c r="N180" s="10">
        <f t="shared" si="29"/>
        <v>1520262.5746850132</v>
      </c>
    </row>
    <row r="181" spans="1:14" x14ac:dyDescent="0.25">
      <c r="A181" s="35"/>
      <c r="B181" s="51" t="s">
        <v>114</v>
      </c>
      <c r="C181" s="35">
        <v>4</v>
      </c>
      <c r="D181" s="55">
        <v>39.612299999999998</v>
      </c>
      <c r="E181" s="102">
        <v>1509</v>
      </c>
      <c r="F181" s="120">
        <v>1210740</v>
      </c>
      <c r="G181" s="41">
        <v>100</v>
      </c>
      <c r="H181" s="50">
        <f t="shared" si="31"/>
        <v>1210740</v>
      </c>
      <c r="I181" s="10">
        <f t="shared" si="30"/>
        <v>0</v>
      </c>
      <c r="J181" s="10">
        <f t="shared" si="32"/>
        <v>802.3459244532803</v>
      </c>
      <c r="K181" s="10">
        <f t="shared" si="33"/>
        <v>1176.9453642745877</v>
      </c>
      <c r="L181" s="10">
        <f t="shared" si="34"/>
        <v>1579748.4229511619</v>
      </c>
      <c r="M181" s="10"/>
      <c r="N181" s="10">
        <f t="shared" si="29"/>
        <v>1579748.4229511619</v>
      </c>
    </row>
    <row r="182" spans="1:14" x14ac:dyDescent="0.25">
      <c r="A182" s="35"/>
      <c r="B182" s="51" t="s">
        <v>115</v>
      </c>
      <c r="C182" s="35">
        <v>4</v>
      </c>
      <c r="D182" s="55">
        <v>14.54</v>
      </c>
      <c r="E182" s="102">
        <v>762</v>
      </c>
      <c r="F182" s="120">
        <v>900590</v>
      </c>
      <c r="G182" s="41">
        <v>100</v>
      </c>
      <c r="H182" s="50">
        <f t="shared" si="31"/>
        <v>900590</v>
      </c>
      <c r="I182" s="10">
        <f t="shared" si="30"/>
        <v>0</v>
      </c>
      <c r="J182" s="10">
        <f t="shared" si="32"/>
        <v>1181.8766404199475</v>
      </c>
      <c r="K182" s="10">
        <f t="shared" si="33"/>
        <v>797.41464830792052</v>
      </c>
      <c r="L182" s="10">
        <f t="shared" si="34"/>
        <v>939235.07649845676</v>
      </c>
      <c r="M182" s="10"/>
      <c r="N182" s="10">
        <f t="shared" si="29"/>
        <v>939235.07649845676</v>
      </c>
    </row>
    <row r="183" spans="1:14" x14ac:dyDescent="0.25">
      <c r="A183" s="35"/>
      <c r="B183" s="51" t="s">
        <v>116</v>
      </c>
      <c r="C183" s="35">
        <v>4</v>
      </c>
      <c r="D183" s="55">
        <v>48.664899999999996</v>
      </c>
      <c r="E183" s="102">
        <v>1800</v>
      </c>
      <c r="F183" s="120">
        <v>2663480</v>
      </c>
      <c r="G183" s="41">
        <v>100</v>
      </c>
      <c r="H183" s="50">
        <f t="shared" si="31"/>
        <v>2663480</v>
      </c>
      <c r="I183" s="10">
        <f t="shared" si="30"/>
        <v>0</v>
      </c>
      <c r="J183" s="10">
        <f t="shared" si="32"/>
        <v>1479.7111111111112</v>
      </c>
      <c r="K183" s="10">
        <f t="shared" si="33"/>
        <v>499.58017761675683</v>
      </c>
      <c r="L183" s="10">
        <f t="shared" si="34"/>
        <v>1136396.1069595127</v>
      </c>
      <c r="M183" s="10"/>
      <c r="N183" s="10">
        <f t="shared" si="29"/>
        <v>1136396.1069595127</v>
      </c>
    </row>
    <row r="184" spans="1:14" x14ac:dyDescent="0.25">
      <c r="A184" s="35"/>
      <c r="B184" s="51" t="s">
        <v>117</v>
      </c>
      <c r="C184" s="35">
        <v>4</v>
      </c>
      <c r="D184" s="55">
        <v>32.5428</v>
      </c>
      <c r="E184" s="102">
        <v>866</v>
      </c>
      <c r="F184" s="120">
        <v>579310</v>
      </c>
      <c r="G184" s="41">
        <v>100</v>
      </c>
      <c r="H184" s="50">
        <f t="shared" si="31"/>
        <v>579310</v>
      </c>
      <c r="I184" s="10">
        <f t="shared" si="30"/>
        <v>0</v>
      </c>
      <c r="J184" s="10">
        <f t="shared" si="32"/>
        <v>668.9491916859123</v>
      </c>
      <c r="K184" s="10">
        <f t="shared" si="33"/>
        <v>1310.3420970419556</v>
      </c>
      <c r="L184" s="10">
        <f t="shared" si="34"/>
        <v>1487325.2034196539</v>
      </c>
      <c r="M184" s="10"/>
      <c r="N184" s="10">
        <f t="shared" si="29"/>
        <v>1487325.2034196539</v>
      </c>
    </row>
    <row r="185" spans="1:14" x14ac:dyDescent="0.25">
      <c r="A185" s="35"/>
      <c r="B185" s="51" t="s">
        <v>118</v>
      </c>
      <c r="C185" s="35">
        <v>4</v>
      </c>
      <c r="D185" s="55">
        <v>18.128499999999999</v>
      </c>
      <c r="E185" s="102">
        <v>1019</v>
      </c>
      <c r="F185" s="120">
        <v>541520</v>
      </c>
      <c r="G185" s="41">
        <v>100</v>
      </c>
      <c r="H185" s="50">
        <f t="shared" si="31"/>
        <v>541520</v>
      </c>
      <c r="I185" s="10">
        <f t="shared" si="30"/>
        <v>0</v>
      </c>
      <c r="J185" s="10">
        <f t="shared" si="32"/>
        <v>531.42296368989207</v>
      </c>
      <c r="K185" s="10">
        <f t="shared" si="33"/>
        <v>1447.8683250379759</v>
      </c>
      <c r="L185" s="10">
        <f t="shared" si="34"/>
        <v>1567868.163014638</v>
      </c>
      <c r="M185" s="10"/>
      <c r="N185" s="10">
        <f t="shared" si="29"/>
        <v>1567868.163014638</v>
      </c>
    </row>
    <row r="186" spans="1:14" x14ac:dyDescent="0.25">
      <c r="A186" s="35"/>
      <c r="B186" s="51" t="s">
        <v>749</v>
      </c>
      <c r="C186" s="35">
        <v>4</v>
      </c>
      <c r="D186" s="55">
        <v>44.192900000000002</v>
      </c>
      <c r="E186" s="102">
        <v>1307</v>
      </c>
      <c r="F186" s="120">
        <v>455780</v>
      </c>
      <c r="G186" s="41">
        <v>100</v>
      </c>
      <c r="H186" s="50">
        <f t="shared" si="31"/>
        <v>455780</v>
      </c>
      <c r="I186" s="10">
        <f t="shared" si="30"/>
        <v>0</v>
      </c>
      <c r="J186" s="10">
        <f t="shared" si="32"/>
        <v>348.7222647283856</v>
      </c>
      <c r="K186" s="10">
        <f t="shared" si="33"/>
        <v>1630.5690239994824</v>
      </c>
      <c r="L186" s="10">
        <f t="shared" si="34"/>
        <v>1929559.9535073906</v>
      </c>
      <c r="M186" s="10"/>
      <c r="N186" s="10">
        <f t="shared" si="29"/>
        <v>1929559.9535073906</v>
      </c>
    </row>
    <row r="187" spans="1:14" x14ac:dyDescent="0.25">
      <c r="A187" s="35"/>
      <c r="B187" s="51" t="s">
        <v>750</v>
      </c>
      <c r="C187" s="35">
        <v>4</v>
      </c>
      <c r="D187" s="55">
        <v>23.693400000000004</v>
      </c>
      <c r="E187" s="102">
        <v>376</v>
      </c>
      <c r="F187" s="120">
        <v>264870</v>
      </c>
      <c r="G187" s="41">
        <v>100</v>
      </c>
      <c r="H187" s="50">
        <f t="shared" si="31"/>
        <v>264870</v>
      </c>
      <c r="I187" s="10">
        <f t="shared" si="30"/>
        <v>0</v>
      </c>
      <c r="J187" s="10">
        <f t="shared" si="32"/>
        <v>704.44148936170211</v>
      </c>
      <c r="K187" s="10">
        <f t="shared" si="33"/>
        <v>1274.8497993661658</v>
      </c>
      <c r="L187" s="10">
        <f t="shared" si="34"/>
        <v>1284540.1383184709</v>
      </c>
      <c r="M187" s="10"/>
      <c r="N187" s="10">
        <f t="shared" si="29"/>
        <v>1284540.1383184709</v>
      </c>
    </row>
    <row r="188" spans="1:14" x14ac:dyDescent="0.25">
      <c r="A188" s="35"/>
      <c r="B188" s="51" t="s">
        <v>119</v>
      </c>
      <c r="C188" s="35">
        <v>4</v>
      </c>
      <c r="D188" s="55">
        <v>21.2636</v>
      </c>
      <c r="E188" s="102">
        <v>797</v>
      </c>
      <c r="F188" s="120">
        <v>532610</v>
      </c>
      <c r="G188" s="41">
        <v>100</v>
      </c>
      <c r="H188" s="50">
        <f t="shared" si="31"/>
        <v>532610</v>
      </c>
      <c r="I188" s="10">
        <f t="shared" si="30"/>
        <v>0</v>
      </c>
      <c r="J188" s="10">
        <f t="shared" si="32"/>
        <v>668.26850690087826</v>
      </c>
      <c r="K188" s="10">
        <f t="shared" si="33"/>
        <v>1311.0227818269898</v>
      </c>
      <c r="L188" s="10">
        <f t="shared" si="34"/>
        <v>1411892.5053811104</v>
      </c>
      <c r="M188" s="10"/>
      <c r="N188" s="10">
        <f t="shared" si="29"/>
        <v>1411892.5053811104</v>
      </c>
    </row>
    <row r="189" spans="1:14" x14ac:dyDescent="0.25">
      <c r="A189" s="35"/>
      <c r="B189" s="51" t="s">
        <v>120</v>
      </c>
      <c r="C189" s="35">
        <v>4</v>
      </c>
      <c r="D189" s="55">
        <v>25.954899999999999</v>
      </c>
      <c r="E189" s="102">
        <v>1171</v>
      </c>
      <c r="F189" s="120">
        <v>621160</v>
      </c>
      <c r="G189" s="41">
        <v>100</v>
      </c>
      <c r="H189" s="50">
        <f t="shared" si="31"/>
        <v>621160</v>
      </c>
      <c r="I189" s="10">
        <f t="shared" si="30"/>
        <v>0</v>
      </c>
      <c r="J189" s="10">
        <f t="shared" si="32"/>
        <v>530.45260461144323</v>
      </c>
      <c r="K189" s="10">
        <f t="shared" si="33"/>
        <v>1448.8386841164247</v>
      </c>
      <c r="L189" s="10">
        <f t="shared" si="34"/>
        <v>1648531.2922897374</v>
      </c>
      <c r="M189" s="10"/>
      <c r="N189" s="10">
        <f t="shared" si="29"/>
        <v>1648531.2922897374</v>
      </c>
    </row>
    <row r="190" spans="1:14" x14ac:dyDescent="0.25">
      <c r="A190" s="35"/>
      <c r="B190" s="51" t="s">
        <v>121</v>
      </c>
      <c r="C190" s="35">
        <v>4</v>
      </c>
      <c r="D190" s="55">
        <v>44.142299999999999</v>
      </c>
      <c r="E190" s="102">
        <v>1534</v>
      </c>
      <c r="F190" s="120">
        <v>1004730</v>
      </c>
      <c r="G190" s="41">
        <v>100</v>
      </c>
      <c r="H190" s="50">
        <f t="shared" si="31"/>
        <v>1004730</v>
      </c>
      <c r="I190" s="10">
        <f t="shared" si="30"/>
        <v>0</v>
      </c>
      <c r="J190" s="10">
        <f t="shared" si="32"/>
        <v>654.97392438070403</v>
      </c>
      <c r="K190" s="10">
        <f t="shared" si="33"/>
        <v>1324.3173643471641</v>
      </c>
      <c r="L190" s="10">
        <f t="shared" si="34"/>
        <v>1732646.5127681438</v>
      </c>
      <c r="M190" s="10"/>
      <c r="N190" s="10">
        <f t="shared" si="29"/>
        <v>1732646.5127681438</v>
      </c>
    </row>
    <row r="191" spans="1:14" x14ac:dyDescent="0.25">
      <c r="A191" s="35"/>
      <c r="B191" s="51" t="s">
        <v>122</v>
      </c>
      <c r="C191" s="35">
        <v>4</v>
      </c>
      <c r="D191" s="55">
        <v>25.907800000000002</v>
      </c>
      <c r="E191" s="102">
        <v>767</v>
      </c>
      <c r="F191" s="120">
        <v>99020</v>
      </c>
      <c r="G191" s="41">
        <v>100</v>
      </c>
      <c r="H191" s="50">
        <f t="shared" si="31"/>
        <v>99020</v>
      </c>
      <c r="I191" s="10">
        <f t="shared" si="30"/>
        <v>0</v>
      </c>
      <c r="J191" s="10">
        <f t="shared" si="32"/>
        <v>129.10039113428945</v>
      </c>
      <c r="K191" s="10">
        <f t="shared" si="33"/>
        <v>1850.1908975935785</v>
      </c>
      <c r="L191" s="10">
        <f t="shared" si="34"/>
        <v>1878270.110051197</v>
      </c>
      <c r="M191" s="10"/>
      <c r="N191" s="10">
        <f t="shared" si="29"/>
        <v>1878270.110051197</v>
      </c>
    </row>
    <row r="192" spans="1:14" x14ac:dyDescent="0.25">
      <c r="A192" s="35"/>
      <c r="B192" s="51" t="s">
        <v>751</v>
      </c>
      <c r="C192" s="35">
        <v>4</v>
      </c>
      <c r="D192" s="55">
        <v>34.5657</v>
      </c>
      <c r="E192" s="102">
        <v>931</v>
      </c>
      <c r="F192" s="120">
        <v>552770</v>
      </c>
      <c r="G192" s="41">
        <v>100</v>
      </c>
      <c r="H192" s="50">
        <f t="shared" si="31"/>
        <v>552770</v>
      </c>
      <c r="I192" s="10">
        <f t="shared" si="30"/>
        <v>0</v>
      </c>
      <c r="J192" s="10">
        <f t="shared" si="32"/>
        <v>593.73791621911926</v>
      </c>
      <c r="K192" s="10">
        <f t="shared" si="33"/>
        <v>1385.5533725087489</v>
      </c>
      <c r="L192" s="10">
        <f t="shared" si="34"/>
        <v>1577475.3430866308</v>
      </c>
      <c r="M192" s="10"/>
      <c r="N192" s="10">
        <f t="shared" si="29"/>
        <v>1577475.3430866308</v>
      </c>
    </row>
    <row r="193" spans="1:14" x14ac:dyDescent="0.25">
      <c r="A193" s="35"/>
      <c r="B193" s="51"/>
      <c r="C193" s="35"/>
      <c r="D193" s="55">
        <v>0</v>
      </c>
      <c r="E193" s="104"/>
      <c r="F193" s="65"/>
      <c r="G193" s="41"/>
      <c r="H193" s="65"/>
      <c r="I193" s="66"/>
      <c r="J193" s="66"/>
      <c r="K193" s="10"/>
      <c r="L193" s="10"/>
      <c r="M193" s="10"/>
      <c r="N193" s="10"/>
    </row>
    <row r="194" spans="1:14" x14ac:dyDescent="0.25">
      <c r="A194" s="30" t="s">
        <v>123</v>
      </c>
      <c r="B194" s="43" t="s">
        <v>2</v>
      </c>
      <c r="C194" s="44"/>
      <c r="D194" s="3">
        <v>753.54510000000005</v>
      </c>
      <c r="E194" s="105">
        <f>E195</f>
        <v>45214</v>
      </c>
      <c r="F194" s="37">
        <v>0</v>
      </c>
      <c r="G194" s="41"/>
      <c r="H194" s="37">
        <f>H196</f>
        <v>8296980</v>
      </c>
      <c r="I194" s="8">
        <f>I196</f>
        <v>-8296980</v>
      </c>
      <c r="J194" s="8"/>
      <c r="K194" s="10"/>
      <c r="L194" s="10"/>
      <c r="M194" s="9">
        <f>M196</f>
        <v>17316286.126751587</v>
      </c>
      <c r="N194" s="8">
        <f t="shared" si="29"/>
        <v>17316286.126751587</v>
      </c>
    </row>
    <row r="195" spans="1:14" x14ac:dyDescent="0.25">
      <c r="A195" s="30" t="s">
        <v>123</v>
      </c>
      <c r="B195" s="43" t="s">
        <v>3</v>
      </c>
      <c r="C195" s="44"/>
      <c r="D195" s="3">
        <v>753.54510000000005</v>
      </c>
      <c r="E195" s="105">
        <f>SUM(E197:E224)</f>
        <v>45214</v>
      </c>
      <c r="F195" s="37">
        <f>SUM(F197:F224)</f>
        <v>55057970</v>
      </c>
      <c r="G195" s="41"/>
      <c r="H195" s="37">
        <f>SUM(H197:H224)</f>
        <v>38464010</v>
      </c>
      <c r="I195" s="8">
        <f>SUM(I197:I224)</f>
        <v>16593960</v>
      </c>
      <c r="J195" s="8"/>
      <c r="K195" s="10"/>
      <c r="L195" s="8">
        <f>SUM(L197:L224)</f>
        <v>47735490.539127409</v>
      </c>
      <c r="M195" s="10"/>
      <c r="N195" s="8">
        <f t="shared" si="29"/>
        <v>47735490.539127409</v>
      </c>
    </row>
    <row r="196" spans="1:14" x14ac:dyDescent="0.25">
      <c r="A196" s="35"/>
      <c r="B196" s="51" t="s">
        <v>26</v>
      </c>
      <c r="C196" s="35">
        <v>2</v>
      </c>
      <c r="D196" s="55">
        <v>0</v>
      </c>
      <c r="E196" s="106"/>
      <c r="F196" s="50">
        <v>0</v>
      </c>
      <c r="G196" s="41">
        <v>25</v>
      </c>
      <c r="H196" s="50">
        <f>F201*G196/100</f>
        <v>8296980</v>
      </c>
      <c r="I196" s="10">
        <f t="shared" ref="I196:I224" si="35">F196-H196</f>
        <v>-8296980</v>
      </c>
      <c r="J196" s="10"/>
      <c r="K196" s="10"/>
      <c r="L196" s="10"/>
      <c r="M196" s="10">
        <f>($L$7*$L$8*E194/$L$10)+($L$7*$L$9*D194/$L$11)</f>
        <v>17316286.126751587</v>
      </c>
      <c r="N196" s="10">
        <f t="shared" si="29"/>
        <v>17316286.126751587</v>
      </c>
    </row>
    <row r="197" spans="1:14" x14ac:dyDescent="0.25">
      <c r="A197" s="35"/>
      <c r="B197" s="51" t="s">
        <v>124</v>
      </c>
      <c r="C197" s="35">
        <v>4</v>
      </c>
      <c r="D197" s="55">
        <v>15.2896</v>
      </c>
      <c r="E197" s="102">
        <v>1274</v>
      </c>
      <c r="F197" s="50">
        <v>543660</v>
      </c>
      <c r="G197" s="41">
        <v>100</v>
      </c>
      <c r="H197" s="50">
        <f t="shared" ref="H197:H224" si="36">F197*G197/100</f>
        <v>543660</v>
      </c>
      <c r="I197" s="10">
        <f t="shared" si="35"/>
        <v>0</v>
      </c>
      <c r="J197" s="10">
        <f t="shared" ref="J197:J224" si="37">F197/E197</f>
        <v>426.73469387755102</v>
      </c>
      <c r="K197" s="10">
        <f t="shared" ref="K197:K224" si="38">$J$11*$J$19-J197</f>
        <v>1552.556594850317</v>
      </c>
      <c r="L197" s="10">
        <f t="shared" ref="L197:L224" si="39">IF(K197&gt;0,$J$7*$J$8*(K197/$K$19),0)+$J$7*$J$9*(E197/$E$19)+$J$7*$J$10*(D197/$D$19)</f>
        <v>1707105.3619571337</v>
      </c>
      <c r="M197" s="10"/>
      <c r="N197" s="10">
        <f t="shared" si="29"/>
        <v>1707105.3619571337</v>
      </c>
    </row>
    <row r="198" spans="1:14" x14ac:dyDescent="0.25">
      <c r="A198" s="35"/>
      <c r="B198" s="51" t="s">
        <v>125</v>
      </c>
      <c r="C198" s="35">
        <v>4</v>
      </c>
      <c r="D198" s="55">
        <v>59.804700000000004</v>
      </c>
      <c r="E198" s="102">
        <v>2130</v>
      </c>
      <c r="F198" s="50">
        <v>1176550</v>
      </c>
      <c r="G198" s="41">
        <v>100</v>
      </c>
      <c r="H198" s="50">
        <f t="shared" si="36"/>
        <v>1176550</v>
      </c>
      <c r="I198" s="10">
        <f t="shared" si="35"/>
        <v>0</v>
      </c>
      <c r="J198" s="10">
        <f t="shared" si="37"/>
        <v>552.37089201877939</v>
      </c>
      <c r="K198" s="10">
        <f t="shared" si="38"/>
        <v>1426.9203967090887</v>
      </c>
      <c r="L198" s="10">
        <f t="shared" si="39"/>
        <v>2054139.163356693</v>
      </c>
      <c r="M198" s="10"/>
      <c r="N198" s="10">
        <f t="shared" si="29"/>
        <v>2054139.163356693</v>
      </c>
    </row>
    <row r="199" spans="1:14" x14ac:dyDescent="0.25">
      <c r="A199" s="35"/>
      <c r="B199" s="51" t="s">
        <v>126</v>
      </c>
      <c r="C199" s="35">
        <v>4</v>
      </c>
      <c r="D199" s="55">
        <v>15.4596</v>
      </c>
      <c r="E199" s="102">
        <v>736</v>
      </c>
      <c r="F199" s="50">
        <v>266370</v>
      </c>
      <c r="G199" s="41">
        <v>100</v>
      </c>
      <c r="H199" s="50">
        <f t="shared" si="36"/>
        <v>266370</v>
      </c>
      <c r="I199" s="10">
        <f t="shared" si="35"/>
        <v>0</v>
      </c>
      <c r="J199" s="10">
        <f t="shared" si="37"/>
        <v>361.91576086956519</v>
      </c>
      <c r="K199" s="10">
        <f t="shared" si="38"/>
        <v>1617.3755278583028</v>
      </c>
      <c r="L199" s="10">
        <f t="shared" si="39"/>
        <v>1622000.7988573397</v>
      </c>
      <c r="M199" s="10"/>
      <c r="N199" s="10">
        <f t="shared" si="29"/>
        <v>1622000.7988573397</v>
      </c>
    </row>
    <row r="200" spans="1:14" x14ac:dyDescent="0.25">
      <c r="A200" s="35"/>
      <c r="B200" s="51" t="s">
        <v>127</v>
      </c>
      <c r="C200" s="35">
        <v>4</v>
      </c>
      <c r="D200" s="55">
        <v>11.678699999999999</v>
      </c>
      <c r="E200" s="102">
        <v>665</v>
      </c>
      <c r="F200" s="50">
        <v>206350</v>
      </c>
      <c r="G200" s="41">
        <v>100</v>
      </c>
      <c r="H200" s="50">
        <f t="shared" si="36"/>
        <v>206350</v>
      </c>
      <c r="I200" s="10">
        <f t="shared" si="35"/>
        <v>0</v>
      </c>
      <c r="J200" s="10">
        <f t="shared" si="37"/>
        <v>310.30075187969925</v>
      </c>
      <c r="K200" s="10">
        <f t="shared" si="38"/>
        <v>1668.9905368481689</v>
      </c>
      <c r="L200" s="10">
        <f t="shared" si="39"/>
        <v>1627164.5383505812</v>
      </c>
      <c r="M200" s="10"/>
      <c r="N200" s="10">
        <f t="shared" si="29"/>
        <v>1627164.5383505812</v>
      </c>
    </row>
    <row r="201" spans="1:14" x14ac:dyDescent="0.25">
      <c r="A201" s="35"/>
      <c r="B201" s="51" t="s">
        <v>878</v>
      </c>
      <c r="C201" s="35">
        <v>3</v>
      </c>
      <c r="D201" s="55">
        <v>42.328599999999994</v>
      </c>
      <c r="E201" s="102">
        <v>8038</v>
      </c>
      <c r="F201" s="50">
        <v>33187920</v>
      </c>
      <c r="G201" s="41">
        <v>50</v>
      </c>
      <c r="H201" s="50">
        <f t="shared" si="36"/>
        <v>16593960</v>
      </c>
      <c r="I201" s="10">
        <f t="shared" si="35"/>
        <v>16593960</v>
      </c>
      <c r="J201" s="10">
        <f t="shared" si="37"/>
        <v>4128.8778303060462</v>
      </c>
      <c r="K201" s="10">
        <f t="shared" si="38"/>
        <v>-2149.5865415781782</v>
      </c>
      <c r="L201" s="10">
        <f t="shared" si="39"/>
        <v>2311154.9341921476</v>
      </c>
      <c r="M201" s="10"/>
      <c r="N201" s="10">
        <f t="shared" si="29"/>
        <v>2311154.9341921476</v>
      </c>
    </row>
    <row r="202" spans="1:14" x14ac:dyDescent="0.25">
      <c r="A202" s="35"/>
      <c r="B202" s="51" t="s">
        <v>128</v>
      </c>
      <c r="C202" s="35">
        <v>4</v>
      </c>
      <c r="D202" s="55">
        <v>31.614599999999999</v>
      </c>
      <c r="E202" s="102">
        <v>987</v>
      </c>
      <c r="F202" s="50">
        <v>281610</v>
      </c>
      <c r="G202" s="41">
        <v>100</v>
      </c>
      <c r="H202" s="50">
        <f t="shared" si="36"/>
        <v>281610</v>
      </c>
      <c r="I202" s="10">
        <f t="shared" si="35"/>
        <v>0</v>
      </c>
      <c r="J202" s="10">
        <f t="shared" si="37"/>
        <v>285.31914893617022</v>
      </c>
      <c r="K202" s="10">
        <f t="shared" si="38"/>
        <v>1693.9721397916978</v>
      </c>
      <c r="L202" s="10">
        <f t="shared" si="39"/>
        <v>1834458.0853684728</v>
      </c>
      <c r="M202" s="10"/>
      <c r="N202" s="10">
        <f t="shared" si="29"/>
        <v>1834458.0853684728</v>
      </c>
    </row>
    <row r="203" spans="1:14" x14ac:dyDescent="0.25">
      <c r="A203" s="35"/>
      <c r="B203" s="51" t="s">
        <v>129</v>
      </c>
      <c r="C203" s="35">
        <v>4</v>
      </c>
      <c r="D203" s="55">
        <v>10.417100000000001</v>
      </c>
      <c r="E203" s="102">
        <v>505</v>
      </c>
      <c r="F203" s="50">
        <v>136390</v>
      </c>
      <c r="G203" s="41">
        <v>100</v>
      </c>
      <c r="H203" s="50">
        <f t="shared" si="36"/>
        <v>136390</v>
      </c>
      <c r="I203" s="10">
        <f t="shared" si="35"/>
        <v>0</v>
      </c>
      <c r="J203" s="10">
        <f t="shared" si="37"/>
        <v>270.0792079207921</v>
      </c>
      <c r="K203" s="10">
        <f t="shared" si="38"/>
        <v>1709.2120808070758</v>
      </c>
      <c r="L203" s="10">
        <f t="shared" si="39"/>
        <v>1612595.8393452265</v>
      </c>
      <c r="M203" s="10"/>
      <c r="N203" s="10">
        <f t="shared" si="29"/>
        <v>1612595.8393452265</v>
      </c>
    </row>
    <row r="204" spans="1:14" x14ac:dyDescent="0.25">
      <c r="A204" s="35"/>
      <c r="B204" s="51" t="s">
        <v>752</v>
      </c>
      <c r="C204" s="35">
        <v>4</v>
      </c>
      <c r="D204" s="55">
        <v>38.0578</v>
      </c>
      <c r="E204" s="102">
        <v>2052</v>
      </c>
      <c r="F204" s="50">
        <v>3479090</v>
      </c>
      <c r="G204" s="41">
        <v>100</v>
      </c>
      <c r="H204" s="50">
        <f t="shared" si="36"/>
        <v>3479090</v>
      </c>
      <c r="I204" s="10">
        <f t="shared" si="35"/>
        <v>0</v>
      </c>
      <c r="J204" s="10">
        <f t="shared" si="37"/>
        <v>1695.462962962963</v>
      </c>
      <c r="K204" s="10">
        <f t="shared" si="38"/>
        <v>283.828325764905</v>
      </c>
      <c r="L204" s="10">
        <f t="shared" si="39"/>
        <v>967263.24296211498</v>
      </c>
      <c r="M204" s="10"/>
      <c r="N204" s="10">
        <f t="shared" si="29"/>
        <v>967263.24296211498</v>
      </c>
    </row>
    <row r="205" spans="1:14" x14ac:dyDescent="0.25">
      <c r="A205" s="35"/>
      <c r="B205" s="51" t="s">
        <v>130</v>
      </c>
      <c r="C205" s="35">
        <v>4</v>
      </c>
      <c r="D205" s="55">
        <v>16.581199999999999</v>
      </c>
      <c r="E205" s="102">
        <v>878</v>
      </c>
      <c r="F205" s="50">
        <v>389700</v>
      </c>
      <c r="G205" s="41">
        <v>100</v>
      </c>
      <c r="H205" s="50">
        <f t="shared" si="36"/>
        <v>389700</v>
      </c>
      <c r="I205" s="10">
        <f t="shared" si="35"/>
        <v>0</v>
      </c>
      <c r="J205" s="10">
        <f t="shared" si="37"/>
        <v>443.84965831435079</v>
      </c>
      <c r="K205" s="10">
        <f t="shared" si="38"/>
        <v>1535.4416304135173</v>
      </c>
      <c r="L205" s="10">
        <f t="shared" si="39"/>
        <v>1596324.5195372133</v>
      </c>
      <c r="M205" s="10"/>
      <c r="N205" s="10">
        <f t="shared" si="29"/>
        <v>1596324.5195372133</v>
      </c>
    </row>
    <row r="206" spans="1:14" x14ac:dyDescent="0.25">
      <c r="A206" s="35"/>
      <c r="B206" s="51" t="s">
        <v>131</v>
      </c>
      <c r="C206" s="35">
        <v>4</v>
      </c>
      <c r="D206" s="55">
        <v>25.100100000000005</v>
      </c>
      <c r="E206" s="102">
        <v>1222</v>
      </c>
      <c r="F206" s="50">
        <v>466810</v>
      </c>
      <c r="G206" s="41">
        <v>100</v>
      </c>
      <c r="H206" s="50">
        <f t="shared" si="36"/>
        <v>466810</v>
      </c>
      <c r="I206" s="10">
        <f t="shared" si="35"/>
        <v>0</v>
      </c>
      <c r="J206" s="10">
        <f t="shared" si="37"/>
        <v>382.00490998363341</v>
      </c>
      <c r="K206" s="10">
        <f t="shared" si="38"/>
        <v>1597.2863787442348</v>
      </c>
      <c r="L206" s="10">
        <f t="shared" si="39"/>
        <v>1781394.4245852069</v>
      </c>
      <c r="M206" s="10"/>
      <c r="N206" s="10">
        <f t="shared" si="29"/>
        <v>1781394.4245852069</v>
      </c>
    </row>
    <row r="207" spans="1:14" x14ac:dyDescent="0.25">
      <c r="A207" s="35"/>
      <c r="B207" s="51" t="s">
        <v>132</v>
      </c>
      <c r="C207" s="35">
        <v>4</v>
      </c>
      <c r="D207" s="55">
        <v>26.023400000000002</v>
      </c>
      <c r="E207" s="102">
        <v>1500</v>
      </c>
      <c r="F207" s="50">
        <v>831080</v>
      </c>
      <c r="G207" s="41">
        <v>100</v>
      </c>
      <c r="H207" s="50">
        <f t="shared" si="36"/>
        <v>831080</v>
      </c>
      <c r="I207" s="10">
        <f t="shared" si="35"/>
        <v>0</v>
      </c>
      <c r="J207" s="10">
        <f t="shared" si="37"/>
        <v>554.05333333333328</v>
      </c>
      <c r="K207" s="10">
        <f t="shared" si="38"/>
        <v>1425.2379553945348</v>
      </c>
      <c r="L207" s="10">
        <f t="shared" si="39"/>
        <v>1714856.2016067652</v>
      </c>
      <c r="M207" s="10"/>
      <c r="N207" s="10">
        <f t="shared" si="29"/>
        <v>1714856.2016067652</v>
      </c>
    </row>
    <row r="208" spans="1:14" x14ac:dyDescent="0.25">
      <c r="A208" s="35"/>
      <c r="B208" s="51" t="s">
        <v>133</v>
      </c>
      <c r="C208" s="35">
        <v>4</v>
      </c>
      <c r="D208" s="55">
        <v>18.456199999999999</v>
      </c>
      <c r="E208" s="102">
        <v>1158</v>
      </c>
      <c r="F208" s="50">
        <v>472850</v>
      </c>
      <c r="G208" s="41">
        <v>100</v>
      </c>
      <c r="H208" s="50">
        <f t="shared" si="36"/>
        <v>472850</v>
      </c>
      <c r="I208" s="10">
        <f t="shared" si="35"/>
        <v>0</v>
      </c>
      <c r="J208" s="10">
        <f t="shared" si="37"/>
        <v>408.33333333333331</v>
      </c>
      <c r="K208" s="10">
        <f t="shared" si="38"/>
        <v>1570.9579553945348</v>
      </c>
      <c r="L208" s="10">
        <f t="shared" si="39"/>
        <v>1708555.2307067784</v>
      </c>
      <c r="M208" s="10"/>
      <c r="N208" s="10">
        <f t="shared" si="29"/>
        <v>1708555.2307067784</v>
      </c>
    </row>
    <row r="209" spans="1:14" x14ac:dyDescent="0.25">
      <c r="A209" s="35"/>
      <c r="B209" s="51" t="s">
        <v>134</v>
      </c>
      <c r="C209" s="35">
        <v>4</v>
      </c>
      <c r="D209" s="55">
        <v>18.093399999999999</v>
      </c>
      <c r="E209" s="102">
        <v>952</v>
      </c>
      <c r="F209" s="50">
        <v>625490</v>
      </c>
      <c r="G209" s="41">
        <v>100</v>
      </c>
      <c r="H209" s="50">
        <f t="shared" si="36"/>
        <v>625490</v>
      </c>
      <c r="I209" s="10">
        <f t="shared" si="35"/>
        <v>0</v>
      </c>
      <c r="J209" s="10">
        <f t="shared" si="37"/>
        <v>657.02731092436977</v>
      </c>
      <c r="K209" s="10">
        <f t="shared" si="38"/>
        <v>1322.2639778034982</v>
      </c>
      <c r="L209" s="10">
        <f t="shared" si="39"/>
        <v>1445337.6115935163</v>
      </c>
      <c r="M209" s="10"/>
      <c r="N209" s="10">
        <f t="shared" si="29"/>
        <v>1445337.6115935163</v>
      </c>
    </row>
    <row r="210" spans="1:14" x14ac:dyDescent="0.25">
      <c r="A210" s="35"/>
      <c r="B210" s="51" t="s">
        <v>135</v>
      </c>
      <c r="C210" s="35">
        <v>4</v>
      </c>
      <c r="D210" s="55">
        <v>32.839999999999996</v>
      </c>
      <c r="E210" s="102">
        <v>1234</v>
      </c>
      <c r="F210" s="50">
        <v>803600</v>
      </c>
      <c r="G210" s="41">
        <v>100</v>
      </c>
      <c r="H210" s="50">
        <f t="shared" si="36"/>
        <v>803600</v>
      </c>
      <c r="I210" s="10">
        <f t="shared" si="35"/>
        <v>0</v>
      </c>
      <c r="J210" s="10">
        <f t="shared" si="37"/>
        <v>651.21555915721228</v>
      </c>
      <c r="K210" s="10">
        <f t="shared" si="38"/>
        <v>1328.0757295706558</v>
      </c>
      <c r="L210" s="10">
        <f t="shared" si="39"/>
        <v>1599504.8949874786</v>
      </c>
      <c r="M210" s="10"/>
      <c r="N210" s="10">
        <f t="shared" si="29"/>
        <v>1599504.8949874786</v>
      </c>
    </row>
    <row r="211" spans="1:14" x14ac:dyDescent="0.25">
      <c r="A211" s="35"/>
      <c r="B211" s="51" t="s">
        <v>136</v>
      </c>
      <c r="C211" s="35">
        <v>4</v>
      </c>
      <c r="D211" s="55">
        <v>12.6798</v>
      </c>
      <c r="E211" s="102">
        <v>554</v>
      </c>
      <c r="F211" s="50">
        <v>347200</v>
      </c>
      <c r="G211" s="41">
        <v>100</v>
      </c>
      <c r="H211" s="50">
        <f t="shared" si="36"/>
        <v>347200</v>
      </c>
      <c r="I211" s="10">
        <f t="shared" si="35"/>
        <v>0</v>
      </c>
      <c r="J211" s="10">
        <f t="shared" si="37"/>
        <v>626.71480144404336</v>
      </c>
      <c r="K211" s="10">
        <f t="shared" si="38"/>
        <v>1352.5764872838247</v>
      </c>
      <c r="L211" s="10">
        <f t="shared" si="39"/>
        <v>1339147.7712975671</v>
      </c>
      <c r="M211" s="10"/>
      <c r="N211" s="10">
        <f t="shared" ref="N211:N255" si="40">L211+M211</f>
        <v>1339147.7712975671</v>
      </c>
    </row>
    <row r="212" spans="1:14" x14ac:dyDescent="0.25">
      <c r="A212" s="35"/>
      <c r="B212" s="51" t="s">
        <v>137</v>
      </c>
      <c r="C212" s="35">
        <v>4</v>
      </c>
      <c r="D212" s="55">
        <v>7.3449</v>
      </c>
      <c r="E212" s="102">
        <v>715</v>
      </c>
      <c r="F212" s="50">
        <v>425870</v>
      </c>
      <c r="G212" s="41">
        <v>100</v>
      </c>
      <c r="H212" s="50">
        <f t="shared" si="36"/>
        <v>425870</v>
      </c>
      <c r="I212" s="10">
        <f t="shared" si="35"/>
        <v>0</v>
      </c>
      <c r="J212" s="10">
        <f t="shared" si="37"/>
        <v>595.6223776223776</v>
      </c>
      <c r="K212" s="10">
        <f t="shared" si="38"/>
        <v>1383.6689111054905</v>
      </c>
      <c r="L212" s="10">
        <f t="shared" si="39"/>
        <v>1379597.2890580699</v>
      </c>
      <c r="M212" s="10"/>
      <c r="N212" s="10">
        <f t="shared" si="40"/>
        <v>1379597.2890580699</v>
      </c>
    </row>
    <row r="213" spans="1:14" x14ac:dyDescent="0.25">
      <c r="A213" s="35"/>
      <c r="B213" s="51" t="s">
        <v>138</v>
      </c>
      <c r="C213" s="35">
        <v>4</v>
      </c>
      <c r="D213" s="55">
        <v>45.099099999999993</v>
      </c>
      <c r="E213" s="102">
        <v>1976</v>
      </c>
      <c r="F213" s="50">
        <v>1617190</v>
      </c>
      <c r="G213" s="41">
        <v>100</v>
      </c>
      <c r="H213" s="50">
        <f t="shared" si="36"/>
        <v>1617190</v>
      </c>
      <c r="I213" s="10">
        <f t="shared" si="35"/>
        <v>0</v>
      </c>
      <c r="J213" s="10">
        <f t="shared" si="37"/>
        <v>818.41599190283398</v>
      </c>
      <c r="K213" s="10">
        <f t="shared" si="38"/>
        <v>1160.8752968250342</v>
      </c>
      <c r="L213" s="10">
        <f t="shared" si="39"/>
        <v>1716179.7234982159</v>
      </c>
      <c r="M213" s="10"/>
      <c r="N213" s="10">
        <f t="shared" si="40"/>
        <v>1716179.7234982159</v>
      </c>
    </row>
    <row r="214" spans="1:14" x14ac:dyDescent="0.25">
      <c r="A214" s="35"/>
      <c r="B214" s="51" t="s">
        <v>139</v>
      </c>
      <c r="C214" s="35">
        <v>4</v>
      </c>
      <c r="D214" s="55">
        <v>16.179600000000001</v>
      </c>
      <c r="E214" s="102">
        <v>1009</v>
      </c>
      <c r="F214" s="50">
        <v>759680</v>
      </c>
      <c r="G214" s="41">
        <v>100</v>
      </c>
      <c r="H214" s="50">
        <f t="shared" si="36"/>
        <v>759680</v>
      </c>
      <c r="I214" s="10">
        <f t="shared" si="35"/>
        <v>0</v>
      </c>
      <c r="J214" s="10">
        <f t="shared" si="37"/>
        <v>752.90386521308221</v>
      </c>
      <c r="K214" s="10">
        <f t="shared" si="38"/>
        <v>1226.387423514786</v>
      </c>
      <c r="L214" s="10">
        <f t="shared" si="39"/>
        <v>1370262.8464965613</v>
      </c>
      <c r="M214" s="10"/>
      <c r="N214" s="10">
        <f t="shared" si="40"/>
        <v>1370262.8464965613</v>
      </c>
    </row>
    <row r="215" spans="1:14" x14ac:dyDescent="0.25">
      <c r="A215" s="35"/>
      <c r="B215" s="51" t="s">
        <v>753</v>
      </c>
      <c r="C215" s="35">
        <v>4</v>
      </c>
      <c r="D215" s="55">
        <v>32.394000000000005</v>
      </c>
      <c r="E215" s="102">
        <v>1752</v>
      </c>
      <c r="F215" s="50">
        <v>1041250</v>
      </c>
      <c r="G215" s="41">
        <v>100</v>
      </c>
      <c r="H215" s="50">
        <f t="shared" si="36"/>
        <v>1041250</v>
      </c>
      <c r="I215" s="10">
        <f t="shared" si="35"/>
        <v>0</v>
      </c>
      <c r="J215" s="10">
        <f t="shared" si="37"/>
        <v>594.32077625570776</v>
      </c>
      <c r="K215" s="10">
        <f t="shared" si="38"/>
        <v>1384.9705124721604</v>
      </c>
      <c r="L215" s="10">
        <f t="shared" si="39"/>
        <v>1779632.241566801</v>
      </c>
      <c r="M215" s="10"/>
      <c r="N215" s="10">
        <f t="shared" si="40"/>
        <v>1779632.241566801</v>
      </c>
    </row>
    <row r="216" spans="1:14" x14ac:dyDescent="0.25">
      <c r="A216" s="35"/>
      <c r="B216" s="51" t="s">
        <v>140</v>
      </c>
      <c r="C216" s="35">
        <v>4</v>
      </c>
      <c r="D216" s="55">
        <v>25.742600000000003</v>
      </c>
      <c r="E216" s="102">
        <v>925</v>
      </c>
      <c r="F216" s="50">
        <v>461290</v>
      </c>
      <c r="G216" s="41">
        <v>100</v>
      </c>
      <c r="H216" s="50">
        <f t="shared" si="36"/>
        <v>461290</v>
      </c>
      <c r="I216" s="10">
        <f t="shared" si="35"/>
        <v>0</v>
      </c>
      <c r="J216" s="10">
        <f t="shared" si="37"/>
        <v>498.69189189189188</v>
      </c>
      <c r="K216" s="10">
        <f t="shared" si="38"/>
        <v>1480.5993968359762</v>
      </c>
      <c r="L216" s="10">
        <f t="shared" si="39"/>
        <v>1609897.593237354</v>
      </c>
      <c r="M216" s="10"/>
      <c r="N216" s="10">
        <f t="shared" si="40"/>
        <v>1609897.593237354</v>
      </c>
    </row>
    <row r="217" spans="1:14" x14ac:dyDescent="0.25">
      <c r="A217" s="35"/>
      <c r="B217" s="51" t="s">
        <v>141</v>
      </c>
      <c r="C217" s="35">
        <v>4</v>
      </c>
      <c r="D217" s="55">
        <v>45.363399999999999</v>
      </c>
      <c r="E217" s="102">
        <v>1513</v>
      </c>
      <c r="F217" s="50">
        <v>911390</v>
      </c>
      <c r="G217" s="41">
        <v>100</v>
      </c>
      <c r="H217" s="50">
        <f t="shared" si="36"/>
        <v>911390</v>
      </c>
      <c r="I217" s="10">
        <f t="shared" si="35"/>
        <v>0</v>
      </c>
      <c r="J217" s="10">
        <f t="shared" si="37"/>
        <v>602.37276933245209</v>
      </c>
      <c r="K217" s="10">
        <f t="shared" si="38"/>
        <v>1376.9185193954158</v>
      </c>
      <c r="L217" s="10">
        <f t="shared" si="39"/>
        <v>1777390.7486111277</v>
      </c>
      <c r="M217" s="10"/>
      <c r="N217" s="10">
        <f t="shared" si="40"/>
        <v>1777390.7486111277</v>
      </c>
    </row>
    <row r="218" spans="1:14" x14ac:dyDescent="0.25">
      <c r="A218" s="35"/>
      <c r="B218" s="51" t="s">
        <v>754</v>
      </c>
      <c r="C218" s="35">
        <v>4</v>
      </c>
      <c r="D218" s="55">
        <v>39.507899999999999</v>
      </c>
      <c r="E218" s="102">
        <v>1370</v>
      </c>
      <c r="F218" s="50">
        <v>836380</v>
      </c>
      <c r="G218" s="41">
        <v>100</v>
      </c>
      <c r="H218" s="50">
        <f t="shared" si="36"/>
        <v>836380</v>
      </c>
      <c r="I218" s="10">
        <f t="shared" si="35"/>
        <v>0</v>
      </c>
      <c r="J218" s="10">
        <f t="shared" si="37"/>
        <v>610.49635036496352</v>
      </c>
      <c r="K218" s="10">
        <f t="shared" si="38"/>
        <v>1368.7949383629045</v>
      </c>
      <c r="L218" s="10">
        <f t="shared" si="39"/>
        <v>1703237.6128201298</v>
      </c>
      <c r="M218" s="10"/>
      <c r="N218" s="10">
        <f t="shared" si="40"/>
        <v>1703237.6128201298</v>
      </c>
    </row>
    <row r="219" spans="1:14" x14ac:dyDescent="0.25">
      <c r="A219" s="35"/>
      <c r="B219" s="51" t="s">
        <v>755</v>
      </c>
      <c r="C219" s="35">
        <v>4</v>
      </c>
      <c r="D219" s="55">
        <v>49.061099999999996</v>
      </c>
      <c r="E219" s="102">
        <v>4754</v>
      </c>
      <c r="F219" s="50">
        <v>2191959.9999999995</v>
      </c>
      <c r="G219" s="41">
        <v>100</v>
      </c>
      <c r="H219" s="50">
        <f t="shared" si="36"/>
        <v>2191959.9999999995</v>
      </c>
      <c r="I219" s="10">
        <f t="shared" si="35"/>
        <v>0</v>
      </c>
      <c r="J219" s="10">
        <f t="shared" si="37"/>
        <v>461.07698779974749</v>
      </c>
      <c r="K219" s="10">
        <f t="shared" si="38"/>
        <v>1518.2143009281206</v>
      </c>
      <c r="L219" s="10">
        <f t="shared" si="39"/>
        <v>2758490.5299170823</v>
      </c>
      <c r="M219" s="10"/>
      <c r="N219" s="10">
        <f t="shared" si="40"/>
        <v>2758490.5299170823</v>
      </c>
    </row>
    <row r="220" spans="1:14" x14ac:dyDescent="0.25">
      <c r="A220" s="35"/>
      <c r="B220" s="51" t="s">
        <v>143</v>
      </c>
      <c r="C220" s="35">
        <v>4</v>
      </c>
      <c r="D220" s="55">
        <v>15.988299999999999</v>
      </c>
      <c r="E220" s="102">
        <v>988</v>
      </c>
      <c r="F220" s="50">
        <v>352350</v>
      </c>
      <c r="G220" s="41">
        <v>100</v>
      </c>
      <c r="H220" s="50">
        <f t="shared" si="36"/>
        <v>352350</v>
      </c>
      <c r="I220" s="10">
        <f t="shared" si="35"/>
        <v>0</v>
      </c>
      <c r="J220" s="10">
        <f t="shared" si="37"/>
        <v>356.62955465587044</v>
      </c>
      <c r="K220" s="10">
        <f t="shared" si="38"/>
        <v>1622.6617340719977</v>
      </c>
      <c r="L220" s="10">
        <f t="shared" si="39"/>
        <v>1694765.4059138342</v>
      </c>
      <c r="M220" s="10"/>
      <c r="N220" s="10">
        <f t="shared" si="40"/>
        <v>1694765.4059138342</v>
      </c>
    </row>
    <row r="221" spans="1:14" x14ac:dyDescent="0.25">
      <c r="A221" s="35"/>
      <c r="B221" s="51" t="s">
        <v>756</v>
      </c>
      <c r="C221" s="35">
        <v>4</v>
      </c>
      <c r="D221" s="55">
        <v>22.875599999999999</v>
      </c>
      <c r="E221" s="102">
        <v>1592</v>
      </c>
      <c r="F221" s="50">
        <v>804260</v>
      </c>
      <c r="G221" s="41">
        <v>100</v>
      </c>
      <c r="H221" s="50">
        <f t="shared" si="36"/>
        <v>804260</v>
      </c>
      <c r="I221" s="10">
        <f t="shared" si="35"/>
        <v>0</v>
      </c>
      <c r="J221" s="10">
        <f t="shared" si="37"/>
        <v>505.1884422110553</v>
      </c>
      <c r="K221" s="10">
        <f t="shared" si="38"/>
        <v>1474.1028465168129</v>
      </c>
      <c r="L221" s="10">
        <f t="shared" si="39"/>
        <v>1763431.2936760513</v>
      </c>
      <c r="M221" s="10"/>
      <c r="N221" s="10">
        <f t="shared" si="40"/>
        <v>1763431.2936760513</v>
      </c>
    </row>
    <row r="222" spans="1:14" x14ac:dyDescent="0.25">
      <c r="A222" s="35"/>
      <c r="B222" s="51" t="s">
        <v>144</v>
      </c>
      <c r="C222" s="35">
        <v>4</v>
      </c>
      <c r="D222" s="55">
        <v>21.118200000000002</v>
      </c>
      <c r="E222" s="102">
        <v>1578</v>
      </c>
      <c r="F222" s="50">
        <v>965590</v>
      </c>
      <c r="G222" s="41">
        <v>100</v>
      </c>
      <c r="H222" s="50">
        <f t="shared" si="36"/>
        <v>965590</v>
      </c>
      <c r="I222" s="10">
        <f t="shared" si="35"/>
        <v>0</v>
      </c>
      <c r="J222" s="10">
        <f t="shared" si="37"/>
        <v>611.90747782002529</v>
      </c>
      <c r="K222" s="10">
        <f t="shared" si="38"/>
        <v>1367.3838109078429</v>
      </c>
      <c r="L222" s="10">
        <f t="shared" si="39"/>
        <v>1661615.0253688935</v>
      </c>
      <c r="M222" s="10"/>
      <c r="N222" s="10">
        <f t="shared" si="40"/>
        <v>1661615.0253688935</v>
      </c>
    </row>
    <row r="223" spans="1:14" x14ac:dyDescent="0.25">
      <c r="A223" s="35"/>
      <c r="B223" s="51" t="s">
        <v>145</v>
      </c>
      <c r="C223" s="35">
        <v>4</v>
      </c>
      <c r="D223" s="55">
        <v>37.408799999999999</v>
      </c>
      <c r="E223" s="102">
        <v>2243</v>
      </c>
      <c r="F223" s="50">
        <v>960070</v>
      </c>
      <c r="G223" s="41">
        <v>100</v>
      </c>
      <c r="H223" s="50">
        <f t="shared" si="36"/>
        <v>960070</v>
      </c>
      <c r="I223" s="10">
        <f t="shared" si="35"/>
        <v>0</v>
      </c>
      <c r="J223" s="10">
        <f t="shared" si="37"/>
        <v>428.02942487739637</v>
      </c>
      <c r="K223" s="10">
        <f t="shared" si="38"/>
        <v>1551.2618638504716</v>
      </c>
      <c r="L223" s="10">
        <f t="shared" si="39"/>
        <v>2072188.1117669486</v>
      </c>
      <c r="M223" s="10"/>
      <c r="N223" s="10">
        <f t="shared" si="40"/>
        <v>2072188.1117669486</v>
      </c>
    </row>
    <row r="224" spans="1:14" x14ac:dyDescent="0.25">
      <c r="A224" s="35"/>
      <c r="B224" s="51" t="s">
        <v>146</v>
      </c>
      <c r="C224" s="35">
        <v>4</v>
      </c>
      <c r="D224" s="55">
        <v>21.036799999999999</v>
      </c>
      <c r="E224" s="102">
        <v>914</v>
      </c>
      <c r="F224" s="50">
        <v>516020</v>
      </c>
      <c r="G224" s="41">
        <v>100</v>
      </c>
      <c r="H224" s="50">
        <f t="shared" si="36"/>
        <v>516020</v>
      </c>
      <c r="I224" s="10">
        <f t="shared" si="35"/>
        <v>0</v>
      </c>
      <c r="J224" s="10">
        <f t="shared" si="37"/>
        <v>564.57330415754927</v>
      </c>
      <c r="K224" s="10">
        <f t="shared" si="38"/>
        <v>1414.7179845703188</v>
      </c>
      <c r="L224" s="10">
        <f t="shared" si="39"/>
        <v>1527799.4984920961</v>
      </c>
      <c r="M224" s="10"/>
      <c r="N224" s="10">
        <f t="shared" si="40"/>
        <v>1527799.4984920961</v>
      </c>
    </row>
    <row r="225" spans="1:14" x14ac:dyDescent="0.25">
      <c r="A225" s="35"/>
      <c r="B225" s="51"/>
      <c r="C225" s="35"/>
      <c r="D225" s="55">
        <v>0</v>
      </c>
      <c r="E225" s="104"/>
      <c r="F225" s="65"/>
      <c r="G225" s="62"/>
      <c r="H225" s="65"/>
      <c r="I225" s="66"/>
      <c r="J225" s="66"/>
      <c r="K225" s="10"/>
      <c r="L225" s="10"/>
      <c r="M225" s="10"/>
      <c r="N225" s="10"/>
    </row>
    <row r="226" spans="1:14" x14ac:dyDescent="0.25">
      <c r="A226" s="30" t="s">
        <v>147</v>
      </c>
      <c r="B226" s="43" t="s">
        <v>2</v>
      </c>
      <c r="C226" s="44"/>
      <c r="D226" s="57">
        <f>D227</f>
        <v>1185.1591000000001</v>
      </c>
      <c r="E226" s="105">
        <f>E227</f>
        <v>60926</v>
      </c>
      <c r="F226" s="37">
        <f>F228</f>
        <v>0</v>
      </c>
      <c r="G226" s="38"/>
      <c r="H226" s="37">
        <f>H228</f>
        <v>12944395</v>
      </c>
      <c r="I226" s="8">
        <f>I228</f>
        <v>-12944395</v>
      </c>
      <c r="J226" s="8"/>
      <c r="K226" s="10"/>
      <c r="L226" s="10"/>
      <c r="M226" s="9">
        <f>M228</f>
        <v>24828220.219892301</v>
      </c>
      <c r="N226" s="8">
        <f t="shared" si="40"/>
        <v>24828220.219892301</v>
      </c>
    </row>
    <row r="227" spans="1:14" x14ac:dyDescent="0.25">
      <c r="A227" s="30" t="s">
        <v>147</v>
      </c>
      <c r="B227" s="43" t="s">
        <v>3</v>
      </c>
      <c r="C227" s="44"/>
      <c r="D227" s="57">
        <f>SUM(D229:D255)</f>
        <v>1185.1591000000001</v>
      </c>
      <c r="E227" s="105">
        <f>SUM(E229:E255)</f>
        <v>60926</v>
      </c>
      <c r="F227" s="37">
        <f>SUM(F229:F255)</f>
        <v>84121040</v>
      </c>
      <c r="G227" s="41"/>
      <c r="H227" s="37">
        <f>SUM(H229:H255)</f>
        <v>58232250</v>
      </c>
      <c r="I227" s="8">
        <f>SUM(I229:I255)</f>
        <v>25888790</v>
      </c>
      <c r="J227" s="8"/>
      <c r="K227" s="10"/>
      <c r="L227" s="8">
        <f>SUM(L229:L255)</f>
        <v>50286455.778324462</v>
      </c>
      <c r="M227" s="10"/>
      <c r="N227" s="8">
        <f t="shared" si="40"/>
        <v>50286455.778324462</v>
      </c>
    </row>
    <row r="228" spans="1:14" x14ac:dyDescent="0.25">
      <c r="A228" s="35"/>
      <c r="B228" s="51" t="s">
        <v>26</v>
      </c>
      <c r="C228" s="35">
        <v>2</v>
      </c>
      <c r="D228" s="55">
        <v>0</v>
      </c>
      <c r="E228" s="106"/>
      <c r="F228" s="50"/>
      <c r="G228" s="41">
        <v>25</v>
      </c>
      <c r="H228" s="50">
        <f>F232*G228/100</f>
        <v>12944395</v>
      </c>
      <c r="I228" s="10">
        <f t="shared" ref="I228:I255" si="41">F228-H228</f>
        <v>-12944395</v>
      </c>
      <c r="J228" s="10"/>
      <c r="K228" s="10"/>
      <c r="L228" s="10"/>
      <c r="M228" s="10">
        <f>($L$7*$L$8*E226/$L$10)+($L$7*$L$9*D226/$L$11)</f>
        <v>24828220.219892301</v>
      </c>
      <c r="N228" s="10">
        <f t="shared" si="40"/>
        <v>24828220.219892301</v>
      </c>
    </row>
    <row r="229" spans="1:14" x14ac:dyDescent="0.25">
      <c r="A229" s="35"/>
      <c r="B229" s="51" t="s">
        <v>148</v>
      </c>
      <c r="C229" s="35">
        <v>4</v>
      </c>
      <c r="D229" s="55">
        <f>40.607+12.97</f>
        <v>53.576999999999998</v>
      </c>
      <c r="E229" s="102">
        <v>1490</v>
      </c>
      <c r="F229" s="120">
        <v>996680</v>
      </c>
      <c r="G229" s="41">
        <v>100</v>
      </c>
      <c r="H229" s="50">
        <f>F229*G229/100</f>
        <v>996680</v>
      </c>
      <c r="I229" s="10">
        <f t="shared" si="41"/>
        <v>0</v>
      </c>
      <c r="J229" s="10">
        <f t="shared" ref="J229:J255" si="42">F229/E229</f>
        <v>668.91275167785238</v>
      </c>
      <c r="K229" s="10">
        <f t="shared" ref="K229:K255" si="43">$J$11*$J$19-J229</f>
        <v>1310.3785370500157</v>
      </c>
      <c r="L229" s="10">
        <f t="shared" ref="L229:L255" si="44">IF(K229&gt;0,$J$7*$J$8*(K229/$K$19),0)+$J$7*$J$9*(E229/$E$19)+$J$7*$J$10*(D229/$D$19)</f>
        <v>1758087.3821550456</v>
      </c>
      <c r="M229" s="10"/>
      <c r="N229" s="10">
        <f t="shared" si="40"/>
        <v>1758087.3821550456</v>
      </c>
    </row>
    <row r="230" spans="1:14" x14ac:dyDescent="0.25">
      <c r="A230" s="35"/>
      <c r="B230" s="51" t="s">
        <v>149</v>
      </c>
      <c r="C230" s="35">
        <v>4</v>
      </c>
      <c r="D230" s="55">
        <f>32.3264+4.94</f>
        <v>37.266399999999997</v>
      </c>
      <c r="E230" s="102">
        <v>1678</v>
      </c>
      <c r="F230" s="120">
        <v>652200</v>
      </c>
      <c r="G230" s="41">
        <v>100</v>
      </c>
      <c r="H230" s="50">
        <f t="shared" ref="H230:H255" si="45">F230*G230/100</f>
        <v>652200</v>
      </c>
      <c r="I230" s="10">
        <f t="shared" si="41"/>
        <v>0</v>
      </c>
      <c r="J230" s="10">
        <f t="shared" si="42"/>
        <v>388.67699642431467</v>
      </c>
      <c r="K230" s="10">
        <f t="shared" si="43"/>
        <v>1590.6142923035534</v>
      </c>
      <c r="L230" s="10">
        <f t="shared" si="44"/>
        <v>1957175.6887510975</v>
      </c>
      <c r="M230" s="10"/>
      <c r="N230" s="10">
        <f t="shared" si="40"/>
        <v>1957175.6887510975</v>
      </c>
    </row>
    <row r="231" spans="1:14" x14ac:dyDescent="0.25">
      <c r="A231" s="35"/>
      <c r="B231" s="51" t="s">
        <v>887</v>
      </c>
      <c r="C231" s="35">
        <v>4</v>
      </c>
      <c r="D231" s="55">
        <v>42.942499999999995</v>
      </c>
      <c r="E231" s="102">
        <v>2496</v>
      </c>
      <c r="F231" s="120">
        <v>3678340</v>
      </c>
      <c r="G231" s="41">
        <v>100</v>
      </c>
      <c r="H231" s="50">
        <f t="shared" si="45"/>
        <v>3678340</v>
      </c>
      <c r="I231" s="10">
        <f t="shared" si="41"/>
        <v>0</v>
      </c>
      <c r="J231" s="10">
        <f t="shared" si="42"/>
        <v>1473.6939102564102</v>
      </c>
      <c r="K231" s="10">
        <f t="shared" si="43"/>
        <v>505.59737847145789</v>
      </c>
      <c r="L231" s="10">
        <f t="shared" si="44"/>
        <v>1293242.5566722865</v>
      </c>
      <c r="M231" s="10"/>
      <c r="N231" s="10">
        <f t="shared" si="40"/>
        <v>1293242.5566722865</v>
      </c>
    </row>
    <row r="232" spans="1:14" x14ac:dyDescent="0.25">
      <c r="A232" s="35"/>
      <c r="B232" s="51" t="s">
        <v>886</v>
      </c>
      <c r="C232" s="35">
        <v>3</v>
      </c>
      <c r="D232" s="54">
        <v>83.171599999999998</v>
      </c>
      <c r="E232" s="102">
        <v>12784</v>
      </c>
      <c r="F232" s="120">
        <v>51777580</v>
      </c>
      <c r="G232" s="41">
        <v>50</v>
      </c>
      <c r="H232" s="50">
        <f>F232*G232/100</f>
        <v>25888790</v>
      </c>
      <c r="I232" s="10">
        <f t="shared" si="41"/>
        <v>25888790</v>
      </c>
      <c r="J232" s="10">
        <f t="shared" si="42"/>
        <v>4050.1861702127658</v>
      </c>
      <c r="K232" s="10">
        <f t="shared" si="43"/>
        <v>-2070.8948814848977</v>
      </c>
      <c r="L232" s="10">
        <f t="shared" si="44"/>
        <v>3757314.9265253623</v>
      </c>
      <c r="M232" s="10"/>
      <c r="N232" s="10">
        <f t="shared" si="40"/>
        <v>3757314.9265253623</v>
      </c>
    </row>
    <row r="233" spans="1:14" x14ac:dyDescent="0.25">
      <c r="A233" s="35"/>
      <c r="B233" s="51" t="s">
        <v>151</v>
      </c>
      <c r="C233" s="35">
        <v>4</v>
      </c>
      <c r="D233" s="55">
        <v>49.081599999999995</v>
      </c>
      <c r="E233" s="102">
        <v>2189</v>
      </c>
      <c r="F233" s="120">
        <v>841500</v>
      </c>
      <c r="G233" s="41">
        <v>100</v>
      </c>
      <c r="H233" s="50">
        <f t="shared" si="45"/>
        <v>841500</v>
      </c>
      <c r="I233" s="10">
        <f t="shared" si="41"/>
        <v>0</v>
      </c>
      <c r="J233" s="10">
        <f t="shared" si="42"/>
        <v>384.4221105527638</v>
      </c>
      <c r="K233" s="10">
        <f t="shared" si="43"/>
        <v>1594.8691781751043</v>
      </c>
      <c r="L233" s="10">
        <f t="shared" si="44"/>
        <v>2154600.3363137888</v>
      </c>
      <c r="M233" s="10"/>
      <c r="N233" s="10">
        <f t="shared" si="40"/>
        <v>2154600.3363137888</v>
      </c>
    </row>
    <row r="234" spans="1:14" x14ac:dyDescent="0.25">
      <c r="A234" s="35"/>
      <c r="B234" s="51" t="s">
        <v>152</v>
      </c>
      <c r="C234" s="35">
        <v>4</v>
      </c>
      <c r="D234" s="55">
        <v>28.877700000000001</v>
      </c>
      <c r="E234" s="102">
        <v>1057</v>
      </c>
      <c r="F234" s="120">
        <v>524600</v>
      </c>
      <c r="G234" s="41">
        <v>100</v>
      </c>
      <c r="H234" s="50">
        <f t="shared" si="45"/>
        <v>524600</v>
      </c>
      <c r="I234" s="10">
        <f t="shared" si="41"/>
        <v>0</v>
      </c>
      <c r="J234" s="10">
        <f t="shared" si="42"/>
        <v>496.31031220435193</v>
      </c>
      <c r="K234" s="10">
        <f t="shared" si="43"/>
        <v>1482.9809765235161</v>
      </c>
      <c r="L234" s="10">
        <f t="shared" si="44"/>
        <v>1662394.020912986</v>
      </c>
      <c r="M234" s="10"/>
      <c r="N234" s="10">
        <f t="shared" si="40"/>
        <v>1662394.020912986</v>
      </c>
    </row>
    <row r="235" spans="1:14" x14ac:dyDescent="0.25">
      <c r="A235" s="35"/>
      <c r="B235" s="51" t="s">
        <v>153</v>
      </c>
      <c r="C235" s="35">
        <v>4</v>
      </c>
      <c r="D235" s="55">
        <v>23.430599999999998</v>
      </c>
      <c r="E235" s="102">
        <v>724</v>
      </c>
      <c r="F235" s="120">
        <v>504160</v>
      </c>
      <c r="G235" s="41">
        <v>100</v>
      </c>
      <c r="H235" s="50">
        <f t="shared" si="45"/>
        <v>504160</v>
      </c>
      <c r="I235" s="10">
        <f t="shared" si="41"/>
        <v>0</v>
      </c>
      <c r="J235" s="10">
        <f t="shared" si="42"/>
        <v>696.35359116022096</v>
      </c>
      <c r="K235" s="10">
        <f t="shared" si="43"/>
        <v>1282.9376975676471</v>
      </c>
      <c r="L235" s="10">
        <f t="shared" si="44"/>
        <v>1380574.1317712979</v>
      </c>
      <c r="M235" s="10"/>
      <c r="N235" s="10">
        <f t="shared" si="40"/>
        <v>1380574.1317712979</v>
      </c>
    </row>
    <row r="236" spans="1:14" x14ac:dyDescent="0.25">
      <c r="A236" s="35"/>
      <c r="B236" s="51" t="s">
        <v>154</v>
      </c>
      <c r="C236" s="35">
        <v>4</v>
      </c>
      <c r="D236" s="55">
        <v>31.651100000000003</v>
      </c>
      <c r="E236" s="102">
        <v>2313</v>
      </c>
      <c r="F236" s="120">
        <v>1217060</v>
      </c>
      <c r="G236" s="41">
        <v>100</v>
      </c>
      <c r="H236" s="50">
        <f t="shared" si="45"/>
        <v>1217060</v>
      </c>
      <c r="I236" s="10">
        <f t="shared" si="41"/>
        <v>0</v>
      </c>
      <c r="J236" s="10">
        <f t="shared" si="42"/>
        <v>526.18244703847813</v>
      </c>
      <c r="K236" s="10">
        <f t="shared" si="43"/>
        <v>1453.1088416893899</v>
      </c>
      <c r="L236" s="10">
        <f t="shared" si="44"/>
        <v>1978821.0034364569</v>
      </c>
      <c r="M236" s="10"/>
      <c r="N236" s="10">
        <f t="shared" si="40"/>
        <v>1978821.0034364569</v>
      </c>
    </row>
    <row r="237" spans="1:14" x14ac:dyDescent="0.25">
      <c r="A237" s="35"/>
      <c r="B237" s="51" t="s">
        <v>155</v>
      </c>
      <c r="C237" s="35">
        <v>4</v>
      </c>
      <c r="D237" s="55">
        <v>33.021000000000001</v>
      </c>
      <c r="E237" s="102">
        <v>1005</v>
      </c>
      <c r="F237" s="120">
        <v>522350</v>
      </c>
      <c r="G237" s="41">
        <v>100</v>
      </c>
      <c r="H237" s="50">
        <f t="shared" si="45"/>
        <v>522350</v>
      </c>
      <c r="I237" s="10">
        <f t="shared" si="41"/>
        <v>0</v>
      </c>
      <c r="J237" s="10">
        <f t="shared" si="42"/>
        <v>519.75124378109456</v>
      </c>
      <c r="K237" s="10">
        <f t="shared" si="43"/>
        <v>1459.5400449467734</v>
      </c>
      <c r="L237" s="10">
        <f t="shared" si="44"/>
        <v>1650591.4407567598</v>
      </c>
      <c r="M237" s="10"/>
      <c r="N237" s="10">
        <f t="shared" si="40"/>
        <v>1650591.4407567598</v>
      </c>
    </row>
    <row r="238" spans="1:14" x14ac:dyDescent="0.25">
      <c r="A238" s="35"/>
      <c r="B238" s="51" t="s">
        <v>156</v>
      </c>
      <c r="C238" s="35">
        <v>4</v>
      </c>
      <c r="D238" s="55">
        <f>59.4718-12.97</f>
        <v>46.501800000000003</v>
      </c>
      <c r="E238" s="102">
        <v>1271</v>
      </c>
      <c r="F238" s="120">
        <v>561540</v>
      </c>
      <c r="G238" s="41">
        <v>100</v>
      </c>
      <c r="H238" s="50">
        <f t="shared" si="45"/>
        <v>561540</v>
      </c>
      <c r="I238" s="10">
        <f t="shared" si="41"/>
        <v>0</v>
      </c>
      <c r="J238" s="10">
        <f t="shared" si="42"/>
        <v>441.8095987411487</v>
      </c>
      <c r="K238" s="10">
        <f t="shared" si="43"/>
        <v>1537.4816899867194</v>
      </c>
      <c r="L238" s="10">
        <f t="shared" si="44"/>
        <v>1854319.8931303022</v>
      </c>
      <c r="M238" s="10"/>
      <c r="N238" s="10">
        <f t="shared" si="40"/>
        <v>1854319.8931303022</v>
      </c>
    </row>
    <row r="239" spans="1:14" x14ac:dyDescent="0.25">
      <c r="A239" s="35"/>
      <c r="B239" s="51" t="s">
        <v>157</v>
      </c>
      <c r="C239" s="35">
        <v>4</v>
      </c>
      <c r="D239" s="54">
        <v>36.563699999999997</v>
      </c>
      <c r="E239" s="102">
        <v>3421</v>
      </c>
      <c r="F239" s="120">
        <v>2050020</v>
      </c>
      <c r="G239" s="41">
        <v>100</v>
      </c>
      <c r="H239" s="50">
        <f t="shared" si="45"/>
        <v>2050020</v>
      </c>
      <c r="I239" s="10">
        <f t="shared" si="41"/>
        <v>0</v>
      </c>
      <c r="J239" s="10">
        <f t="shared" si="42"/>
        <v>599.24583455130085</v>
      </c>
      <c r="K239" s="10">
        <f t="shared" si="43"/>
        <v>1380.0454541765671</v>
      </c>
      <c r="L239" s="10">
        <f t="shared" si="44"/>
        <v>2231637.7673944551</v>
      </c>
      <c r="M239" s="10"/>
      <c r="N239" s="10">
        <f t="shared" si="40"/>
        <v>2231637.7673944551</v>
      </c>
    </row>
    <row r="240" spans="1:14" x14ac:dyDescent="0.25">
      <c r="A240" s="35"/>
      <c r="B240" s="51" t="s">
        <v>158</v>
      </c>
      <c r="C240" s="35">
        <v>4</v>
      </c>
      <c r="D240" s="55">
        <v>52.251899999999992</v>
      </c>
      <c r="E240" s="102">
        <v>3498</v>
      </c>
      <c r="F240" s="120">
        <v>1721360</v>
      </c>
      <c r="G240" s="41">
        <v>100</v>
      </c>
      <c r="H240" s="50">
        <f t="shared" si="45"/>
        <v>1721360</v>
      </c>
      <c r="I240" s="10">
        <f t="shared" si="41"/>
        <v>0</v>
      </c>
      <c r="J240" s="10">
        <f t="shared" si="42"/>
        <v>492.09834190966268</v>
      </c>
      <c r="K240" s="10">
        <f t="shared" si="43"/>
        <v>1487.1929468182054</v>
      </c>
      <c r="L240" s="10">
        <f t="shared" si="44"/>
        <v>2421892.8554885946</v>
      </c>
      <c r="M240" s="10"/>
      <c r="N240" s="10">
        <f t="shared" si="40"/>
        <v>2421892.8554885946</v>
      </c>
    </row>
    <row r="241" spans="1:14" x14ac:dyDescent="0.25">
      <c r="A241" s="35"/>
      <c r="B241" s="51" t="s">
        <v>159</v>
      </c>
      <c r="C241" s="35">
        <v>4</v>
      </c>
      <c r="D241" s="55">
        <v>24.103600000000004</v>
      </c>
      <c r="E241" s="102">
        <v>794</v>
      </c>
      <c r="F241" s="120">
        <v>525990</v>
      </c>
      <c r="G241" s="41">
        <v>100</v>
      </c>
      <c r="H241" s="50">
        <f t="shared" si="45"/>
        <v>525990</v>
      </c>
      <c r="I241" s="10">
        <f t="shared" si="41"/>
        <v>0</v>
      </c>
      <c r="J241" s="10">
        <f t="shared" si="42"/>
        <v>662.45591939546603</v>
      </c>
      <c r="K241" s="10">
        <f t="shared" si="43"/>
        <v>1316.835369332402</v>
      </c>
      <c r="L241" s="10">
        <f t="shared" si="44"/>
        <v>1430577.4155336716</v>
      </c>
      <c r="M241" s="10"/>
      <c r="N241" s="10">
        <f t="shared" si="40"/>
        <v>1430577.4155336716</v>
      </c>
    </row>
    <row r="242" spans="1:14" x14ac:dyDescent="0.25">
      <c r="A242" s="35"/>
      <c r="B242" s="51" t="s">
        <v>160</v>
      </c>
      <c r="C242" s="35">
        <v>4</v>
      </c>
      <c r="D242" s="55">
        <v>28.624899999999997</v>
      </c>
      <c r="E242" s="102">
        <v>753</v>
      </c>
      <c r="F242" s="120">
        <v>604470</v>
      </c>
      <c r="G242" s="41">
        <v>100</v>
      </c>
      <c r="H242" s="50">
        <f t="shared" si="45"/>
        <v>604470</v>
      </c>
      <c r="I242" s="10">
        <f t="shared" si="41"/>
        <v>0</v>
      </c>
      <c r="J242" s="10">
        <f t="shared" si="42"/>
        <v>802.74900398406373</v>
      </c>
      <c r="K242" s="10">
        <f t="shared" si="43"/>
        <v>1176.5422847438044</v>
      </c>
      <c r="L242" s="10">
        <f t="shared" si="44"/>
        <v>1325993.1508318791</v>
      </c>
      <c r="M242" s="10"/>
      <c r="N242" s="10">
        <f t="shared" si="40"/>
        <v>1325993.1508318791</v>
      </c>
    </row>
    <row r="243" spans="1:14" x14ac:dyDescent="0.25">
      <c r="A243" s="35"/>
      <c r="B243" s="51" t="s">
        <v>757</v>
      </c>
      <c r="C243" s="35">
        <v>4</v>
      </c>
      <c r="D243" s="55">
        <v>32.481199999999994</v>
      </c>
      <c r="E243" s="102">
        <v>2119</v>
      </c>
      <c r="F243" s="120">
        <v>1317990</v>
      </c>
      <c r="G243" s="41">
        <v>100</v>
      </c>
      <c r="H243" s="50">
        <f t="shared" si="45"/>
        <v>1317990</v>
      </c>
      <c r="I243" s="10">
        <f t="shared" si="41"/>
        <v>0</v>
      </c>
      <c r="J243" s="10">
        <f t="shared" si="42"/>
        <v>621.98678621991507</v>
      </c>
      <c r="K243" s="10">
        <f t="shared" si="43"/>
        <v>1357.304502507953</v>
      </c>
      <c r="L243" s="10">
        <f t="shared" si="44"/>
        <v>1852554.6907867687</v>
      </c>
      <c r="M243" s="10"/>
      <c r="N243" s="10">
        <f t="shared" si="40"/>
        <v>1852554.6907867687</v>
      </c>
    </row>
    <row r="244" spans="1:14" x14ac:dyDescent="0.25">
      <c r="A244" s="35"/>
      <c r="B244" s="51" t="s">
        <v>161</v>
      </c>
      <c r="C244" s="35">
        <v>4</v>
      </c>
      <c r="D244" s="55">
        <v>58.170500000000004</v>
      </c>
      <c r="E244" s="102">
        <v>2373</v>
      </c>
      <c r="F244" s="120">
        <v>759640</v>
      </c>
      <c r="G244" s="41">
        <v>100</v>
      </c>
      <c r="H244" s="50">
        <f t="shared" si="45"/>
        <v>759640</v>
      </c>
      <c r="I244" s="10">
        <f t="shared" si="41"/>
        <v>0</v>
      </c>
      <c r="J244" s="10">
        <f t="shared" si="42"/>
        <v>320.11799410029499</v>
      </c>
      <c r="K244" s="10">
        <f t="shared" si="43"/>
        <v>1659.1732946275731</v>
      </c>
      <c r="L244" s="10">
        <f t="shared" si="44"/>
        <v>2302987.2852525879</v>
      </c>
      <c r="M244" s="10"/>
      <c r="N244" s="10">
        <f t="shared" si="40"/>
        <v>2302987.2852525879</v>
      </c>
    </row>
    <row r="245" spans="1:14" x14ac:dyDescent="0.25">
      <c r="A245" s="35"/>
      <c r="B245" s="51" t="s">
        <v>162</v>
      </c>
      <c r="C245" s="35">
        <v>4</v>
      </c>
      <c r="D245" s="55">
        <v>36.376199999999997</v>
      </c>
      <c r="E245" s="102">
        <v>939</v>
      </c>
      <c r="F245" s="120">
        <v>2232120.0000000005</v>
      </c>
      <c r="G245" s="41">
        <v>100</v>
      </c>
      <c r="H245" s="50">
        <f t="shared" si="45"/>
        <v>2232120.0000000005</v>
      </c>
      <c r="I245" s="10">
        <f t="shared" si="41"/>
        <v>0</v>
      </c>
      <c r="J245" s="10">
        <f t="shared" si="42"/>
        <v>2377.1246006389783</v>
      </c>
      <c r="K245" s="10">
        <f t="shared" si="43"/>
        <v>-397.83331191111029</v>
      </c>
      <c r="L245" s="10">
        <f t="shared" si="44"/>
        <v>431702.90244799689</v>
      </c>
      <c r="M245" s="10"/>
      <c r="N245" s="10">
        <f t="shared" si="40"/>
        <v>431702.90244799689</v>
      </c>
    </row>
    <row r="246" spans="1:14" x14ac:dyDescent="0.25">
      <c r="A246" s="35"/>
      <c r="B246" s="51" t="s">
        <v>163</v>
      </c>
      <c r="C246" s="35">
        <v>4</v>
      </c>
      <c r="D246" s="55">
        <v>32.705100000000002</v>
      </c>
      <c r="E246" s="102">
        <v>1505</v>
      </c>
      <c r="F246" s="120">
        <v>630450</v>
      </c>
      <c r="G246" s="41">
        <v>100</v>
      </c>
      <c r="H246" s="50">
        <f t="shared" si="45"/>
        <v>630450</v>
      </c>
      <c r="I246" s="10">
        <f t="shared" si="41"/>
        <v>0</v>
      </c>
      <c r="J246" s="10">
        <f t="shared" si="42"/>
        <v>418.90365448504986</v>
      </c>
      <c r="K246" s="10">
        <f t="shared" si="43"/>
        <v>1560.3876342428182</v>
      </c>
      <c r="L246" s="10">
        <f t="shared" si="44"/>
        <v>1863408.3316293366</v>
      </c>
      <c r="M246" s="10"/>
      <c r="N246" s="10">
        <f t="shared" si="40"/>
        <v>1863408.3316293366</v>
      </c>
    </row>
    <row r="247" spans="1:14" x14ac:dyDescent="0.25">
      <c r="A247" s="35"/>
      <c r="B247" s="51" t="s">
        <v>164</v>
      </c>
      <c r="C247" s="35">
        <v>4</v>
      </c>
      <c r="D247" s="55">
        <v>35.991799999999998</v>
      </c>
      <c r="E247" s="102">
        <v>1339</v>
      </c>
      <c r="F247" s="120">
        <v>1047910.0000000001</v>
      </c>
      <c r="G247" s="41">
        <v>100</v>
      </c>
      <c r="H247" s="50">
        <f t="shared" si="45"/>
        <v>1047910.0000000001</v>
      </c>
      <c r="I247" s="10">
        <f t="shared" si="41"/>
        <v>0</v>
      </c>
      <c r="J247" s="10">
        <f t="shared" si="42"/>
        <v>782.60642270351013</v>
      </c>
      <c r="K247" s="10">
        <f t="shared" si="43"/>
        <v>1196.6848660243579</v>
      </c>
      <c r="L247" s="10">
        <f t="shared" si="44"/>
        <v>1533332.9367605585</v>
      </c>
      <c r="M247" s="10"/>
      <c r="N247" s="10">
        <f t="shared" si="40"/>
        <v>1533332.9367605585</v>
      </c>
    </row>
    <row r="248" spans="1:14" x14ac:dyDescent="0.25">
      <c r="A248" s="35"/>
      <c r="B248" s="51" t="s">
        <v>165</v>
      </c>
      <c r="C248" s="35">
        <v>4</v>
      </c>
      <c r="D248" s="55">
        <v>76.984499999999997</v>
      </c>
      <c r="E248" s="102">
        <v>3140</v>
      </c>
      <c r="F248" s="120">
        <v>2024880</v>
      </c>
      <c r="G248" s="41">
        <v>100</v>
      </c>
      <c r="H248" s="50">
        <f t="shared" si="45"/>
        <v>2024880</v>
      </c>
      <c r="I248" s="10">
        <f t="shared" si="41"/>
        <v>0</v>
      </c>
      <c r="J248" s="10">
        <f t="shared" si="42"/>
        <v>644.86624203821657</v>
      </c>
      <c r="K248" s="10">
        <f t="shared" si="43"/>
        <v>1334.4250466896515</v>
      </c>
      <c r="L248" s="10">
        <f t="shared" si="44"/>
        <v>2328318.7550986353</v>
      </c>
      <c r="M248" s="10"/>
      <c r="N248" s="10">
        <f t="shared" si="40"/>
        <v>2328318.7550986353</v>
      </c>
    </row>
    <row r="249" spans="1:14" x14ac:dyDescent="0.25">
      <c r="A249" s="35"/>
      <c r="B249" s="51" t="s">
        <v>758</v>
      </c>
      <c r="C249" s="35">
        <v>4</v>
      </c>
      <c r="D249" s="55">
        <v>37.795300000000005</v>
      </c>
      <c r="E249" s="102">
        <v>1692</v>
      </c>
      <c r="F249" s="120">
        <v>1338150</v>
      </c>
      <c r="G249" s="41">
        <v>100</v>
      </c>
      <c r="H249" s="50">
        <f t="shared" si="45"/>
        <v>1338150</v>
      </c>
      <c r="I249" s="10">
        <f t="shared" si="41"/>
        <v>0</v>
      </c>
      <c r="J249" s="10">
        <f t="shared" si="42"/>
        <v>790.86879432624119</v>
      </c>
      <c r="K249" s="10">
        <f t="shared" si="43"/>
        <v>1188.4224944016269</v>
      </c>
      <c r="L249" s="10">
        <f t="shared" si="44"/>
        <v>1627644.9275931916</v>
      </c>
      <c r="M249" s="10"/>
      <c r="N249" s="10">
        <f t="shared" si="40"/>
        <v>1627644.9275931916</v>
      </c>
    </row>
    <row r="250" spans="1:14" x14ac:dyDescent="0.25">
      <c r="A250" s="35"/>
      <c r="B250" s="51" t="s">
        <v>759</v>
      </c>
      <c r="C250" s="35">
        <v>4</v>
      </c>
      <c r="D250" s="55">
        <v>12.696099999999999</v>
      </c>
      <c r="E250" s="102">
        <v>552</v>
      </c>
      <c r="F250" s="120">
        <v>233070</v>
      </c>
      <c r="G250" s="41">
        <v>100</v>
      </c>
      <c r="H250" s="50">
        <f t="shared" si="45"/>
        <v>233070</v>
      </c>
      <c r="I250" s="10">
        <f t="shared" si="41"/>
        <v>0</v>
      </c>
      <c r="J250" s="10">
        <f t="shared" si="42"/>
        <v>422.22826086956519</v>
      </c>
      <c r="K250" s="10">
        <f t="shared" si="43"/>
        <v>1557.0630278583028</v>
      </c>
      <c r="L250" s="10">
        <f t="shared" si="44"/>
        <v>1509491.5353177278</v>
      </c>
      <c r="M250" s="10"/>
      <c r="N250" s="10">
        <f t="shared" si="40"/>
        <v>1509491.5353177278</v>
      </c>
    </row>
    <row r="251" spans="1:14" x14ac:dyDescent="0.25">
      <c r="A251" s="35"/>
      <c r="B251" s="51" t="s">
        <v>166</v>
      </c>
      <c r="C251" s="35">
        <v>4</v>
      </c>
      <c r="D251" s="55">
        <v>65.192599999999999</v>
      </c>
      <c r="E251" s="102">
        <v>2699</v>
      </c>
      <c r="F251" s="120">
        <v>3069260</v>
      </c>
      <c r="G251" s="41">
        <v>100</v>
      </c>
      <c r="H251" s="50">
        <f t="shared" si="45"/>
        <v>3069260</v>
      </c>
      <c r="I251" s="10">
        <f t="shared" si="41"/>
        <v>0</v>
      </c>
      <c r="J251" s="10">
        <f t="shared" si="42"/>
        <v>1137.1841422749167</v>
      </c>
      <c r="K251" s="10">
        <f t="shared" si="43"/>
        <v>842.10714645295138</v>
      </c>
      <c r="L251" s="10">
        <f t="shared" si="44"/>
        <v>1741629.4429489307</v>
      </c>
      <c r="M251" s="10"/>
      <c r="N251" s="10">
        <f t="shared" si="40"/>
        <v>1741629.4429489307</v>
      </c>
    </row>
    <row r="252" spans="1:14" x14ac:dyDescent="0.25">
      <c r="A252" s="35"/>
      <c r="B252" s="51" t="s">
        <v>167</v>
      </c>
      <c r="C252" s="35">
        <v>4</v>
      </c>
      <c r="D252" s="55">
        <v>60.270100000000006</v>
      </c>
      <c r="E252" s="102">
        <v>2857</v>
      </c>
      <c r="F252" s="120">
        <v>1507230</v>
      </c>
      <c r="G252" s="41">
        <v>100</v>
      </c>
      <c r="H252" s="50">
        <f t="shared" si="45"/>
        <v>1507230</v>
      </c>
      <c r="I252" s="10">
        <f t="shared" si="41"/>
        <v>0</v>
      </c>
      <c r="J252" s="10">
        <f t="shared" si="42"/>
        <v>527.55687784389215</v>
      </c>
      <c r="K252" s="10">
        <f t="shared" si="43"/>
        <v>1451.7344108839759</v>
      </c>
      <c r="L252" s="10">
        <f t="shared" si="44"/>
        <v>2266593.6688714526</v>
      </c>
      <c r="M252" s="10"/>
      <c r="N252" s="10">
        <f t="shared" si="40"/>
        <v>2266593.6688714526</v>
      </c>
    </row>
    <row r="253" spans="1:14" x14ac:dyDescent="0.25">
      <c r="A253" s="35"/>
      <c r="B253" s="51" t="s">
        <v>168</v>
      </c>
      <c r="C253" s="35">
        <v>4</v>
      </c>
      <c r="D253" s="55">
        <v>65.196699999999993</v>
      </c>
      <c r="E253" s="102">
        <v>1164</v>
      </c>
      <c r="F253" s="120">
        <v>635680</v>
      </c>
      <c r="G253" s="41">
        <v>100</v>
      </c>
      <c r="H253" s="50">
        <f t="shared" si="45"/>
        <v>635680</v>
      </c>
      <c r="I253" s="10">
        <f t="shared" si="41"/>
        <v>0</v>
      </c>
      <c r="J253" s="10">
        <f t="shared" si="42"/>
        <v>546.11683848797247</v>
      </c>
      <c r="K253" s="10">
        <f t="shared" si="43"/>
        <v>1433.1744502398956</v>
      </c>
      <c r="L253" s="10">
        <f t="shared" si="44"/>
        <v>1835523.9697991302</v>
      </c>
      <c r="M253" s="10"/>
      <c r="N253" s="10">
        <f t="shared" si="40"/>
        <v>1835523.9697991302</v>
      </c>
    </row>
    <row r="254" spans="1:14" x14ac:dyDescent="0.25">
      <c r="A254" s="35"/>
      <c r="B254" s="51" t="s">
        <v>169</v>
      </c>
      <c r="C254" s="35">
        <v>4</v>
      </c>
      <c r="D254" s="55">
        <v>32.4041</v>
      </c>
      <c r="E254" s="102">
        <v>2038</v>
      </c>
      <c r="F254" s="120">
        <v>1050660</v>
      </c>
      <c r="G254" s="41">
        <v>100</v>
      </c>
      <c r="H254" s="50">
        <f t="shared" si="45"/>
        <v>1050660</v>
      </c>
      <c r="I254" s="10">
        <f t="shared" si="41"/>
        <v>0</v>
      </c>
      <c r="J254" s="10">
        <f t="shared" si="42"/>
        <v>515.53483807654561</v>
      </c>
      <c r="K254" s="10">
        <f t="shared" si="43"/>
        <v>1463.7564506513224</v>
      </c>
      <c r="L254" s="10">
        <f t="shared" si="44"/>
        <v>1919968.1310559516</v>
      </c>
      <c r="M254" s="10"/>
      <c r="N254" s="10">
        <f t="shared" si="40"/>
        <v>1919968.1310559516</v>
      </c>
    </row>
    <row r="255" spans="1:14" x14ac:dyDescent="0.25">
      <c r="A255" s="35"/>
      <c r="B255" s="51" t="s">
        <v>170</v>
      </c>
      <c r="C255" s="35">
        <v>4</v>
      </c>
      <c r="D255" s="55">
        <v>67.829499999999996</v>
      </c>
      <c r="E255" s="102">
        <v>3036</v>
      </c>
      <c r="F255" s="120">
        <v>2096150</v>
      </c>
      <c r="G255" s="41">
        <v>100</v>
      </c>
      <c r="H255" s="50">
        <f t="shared" si="45"/>
        <v>2096150</v>
      </c>
      <c r="I255" s="10">
        <f t="shared" si="41"/>
        <v>0</v>
      </c>
      <c r="J255" s="10">
        <f t="shared" si="42"/>
        <v>690.431488801054</v>
      </c>
      <c r="K255" s="10">
        <f t="shared" si="43"/>
        <v>1288.859799926814</v>
      </c>
      <c r="L255" s="10">
        <f t="shared" si="44"/>
        <v>2216076.6310882033</v>
      </c>
      <c r="M255" s="10"/>
      <c r="N255" s="10">
        <f t="shared" si="40"/>
        <v>2216076.6310882033</v>
      </c>
    </row>
    <row r="256" spans="1:14" x14ac:dyDescent="0.25">
      <c r="A256" s="35"/>
      <c r="B256" s="51"/>
      <c r="C256" s="35"/>
      <c r="D256" s="55">
        <v>0</v>
      </c>
      <c r="E256" s="104"/>
      <c r="F256" s="65"/>
      <c r="G256" s="41"/>
      <c r="H256" s="65"/>
      <c r="I256" s="66"/>
      <c r="J256" s="66"/>
      <c r="K256" s="10"/>
      <c r="L256" s="10"/>
      <c r="M256" s="10"/>
      <c r="N256" s="10"/>
    </row>
    <row r="257" spans="1:14" x14ac:dyDescent="0.25">
      <c r="A257" s="30" t="s">
        <v>173</v>
      </c>
      <c r="B257" s="43" t="s">
        <v>2</v>
      </c>
      <c r="C257" s="44"/>
      <c r="D257" s="3">
        <v>923.69960000000003</v>
      </c>
      <c r="E257" s="105">
        <f>E258</f>
        <v>31781</v>
      </c>
      <c r="F257" s="37">
        <v>0</v>
      </c>
      <c r="G257" s="41"/>
      <c r="H257" s="37">
        <f>H259</f>
        <v>7839735</v>
      </c>
      <c r="I257" s="8">
        <f>I259</f>
        <v>-7839735</v>
      </c>
      <c r="J257" s="8"/>
      <c r="K257" s="10"/>
      <c r="L257" s="10"/>
      <c r="M257" s="9">
        <f>M259</f>
        <v>15640587.924322456</v>
      </c>
      <c r="N257" s="8">
        <f t="shared" ref="N257:N308" si="46">L257+M257</f>
        <v>15640587.924322456</v>
      </c>
    </row>
    <row r="258" spans="1:14" x14ac:dyDescent="0.25">
      <c r="A258" s="30" t="s">
        <v>173</v>
      </c>
      <c r="B258" s="43" t="s">
        <v>3</v>
      </c>
      <c r="C258" s="44"/>
      <c r="D258" s="3">
        <v>923.69960000000003</v>
      </c>
      <c r="E258" s="105">
        <f>SUM(E260:E282)</f>
        <v>31781</v>
      </c>
      <c r="F258" s="37">
        <f>SUM(F260:F282)</f>
        <v>48219130</v>
      </c>
      <c r="G258" s="41"/>
      <c r="H258" s="37">
        <f>SUM(H260:H282)</f>
        <v>32539660</v>
      </c>
      <c r="I258" s="8">
        <f>SUM(I260:I282)</f>
        <v>15679470</v>
      </c>
      <c r="J258" s="8"/>
      <c r="K258" s="10"/>
      <c r="L258" s="8">
        <f>SUM(L260:L282)</f>
        <v>35574032.005507119</v>
      </c>
      <c r="M258" s="10"/>
      <c r="N258" s="8">
        <f t="shared" si="46"/>
        <v>35574032.005507119</v>
      </c>
    </row>
    <row r="259" spans="1:14" x14ac:dyDescent="0.25">
      <c r="A259" s="35"/>
      <c r="B259" s="51" t="s">
        <v>26</v>
      </c>
      <c r="C259" s="35">
        <v>2</v>
      </c>
      <c r="D259" s="55">
        <v>0</v>
      </c>
      <c r="E259" s="106"/>
      <c r="F259" s="50">
        <v>0</v>
      </c>
      <c r="G259" s="41">
        <v>25</v>
      </c>
      <c r="H259" s="50">
        <f>F263*G259/100</f>
        <v>7839735</v>
      </c>
      <c r="I259" s="10">
        <f t="shared" ref="I259:I282" si="47">F259-H259</f>
        <v>-7839735</v>
      </c>
      <c r="J259" s="10"/>
      <c r="K259" s="10"/>
      <c r="L259" s="10"/>
      <c r="M259" s="10">
        <f>($L$7*$L$8*E257/$L$10)+($L$7*$L$9*D257/$L$11)</f>
        <v>15640587.924322456</v>
      </c>
      <c r="N259" s="10">
        <f t="shared" si="46"/>
        <v>15640587.924322456</v>
      </c>
    </row>
    <row r="260" spans="1:14" x14ac:dyDescent="0.25">
      <c r="A260" s="35"/>
      <c r="B260" s="51" t="s">
        <v>174</v>
      </c>
      <c r="C260" s="35">
        <v>4</v>
      </c>
      <c r="D260" s="55">
        <v>31.286999999999999</v>
      </c>
      <c r="E260" s="102">
        <v>1106</v>
      </c>
      <c r="F260" s="120">
        <v>1128100</v>
      </c>
      <c r="G260" s="41">
        <v>100</v>
      </c>
      <c r="H260" s="50">
        <f t="shared" ref="H260:H282" si="48">F260*G260/100</f>
        <v>1128100</v>
      </c>
      <c r="I260" s="10">
        <f t="shared" si="47"/>
        <v>0</v>
      </c>
      <c r="J260" s="10">
        <f t="shared" ref="J260:J282" si="49">F260/E260</f>
        <v>1019.9819168173599</v>
      </c>
      <c r="K260" s="10">
        <f t="shared" ref="K260:K282" si="50">$J$11*$J$19-J260</f>
        <v>959.30937191050816</v>
      </c>
      <c r="L260" s="10">
        <f t="shared" ref="L260:L282" si="51">IF(K260&gt;0,$J$7*$J$8*(K260/$K$19),0)+$J$7*$J$9*(E260/$E$19)+$J$7*$J$10*(D260/$D$19)</f>
        <v>1250196.9475158141</v>
      </c>
      <c r="M260" s="10"/>
      <c r="N260" s="10">
        <f t="shared" si="46"/>
        <v>1250196.9475158141</v>
      </c>
    </row>
    <row r="261" spans="1:14" x14ac:dyDescent="0.25">
      <c r="A261" s="35"/>
      <c r="B261" s="51" t="s">
        <v>760</v>
      </c>
      <c r="C261" s="35">
        <v>4</v>
      </c>
      <c r="D261" s="55">
        <v>45.492799999999995</v>
      </c>
      <c r="E261" s="102">
        <v>1397</v>
      </c>
      <c r="F261" s="120">
        <v>702500</v>
      </c>
      <c r="G261" s="41">
        <v>100</v>
      </c>
      <c r="H261" s="50">
        <f t="shared" si="48"/>
        <v>702500</v>
      </c>
      <c r="I261" s="10">
        <f t="shared" si="47"/>
        <v>0</v>
      </c>
      <c r="J261" s="10">
        <f t="shared" si="49"/>
        <v>502.86327845382965</v>
      </c>
      <c r="K261" s="10">
        <f t="shared" si="50"/>
        <v>1476.4280102740383</v>
      </c>
      <c r="L261" s="10">
        <f t="shared" si="51"/>
        <v>1830953.2821525366</v>
      </c>
      <c r="M261" s="10"/>
      <c r="N261" s="10">
        <f t="shared" si="46"/>
        <v>1830953.2821525366</v>
      </c>
    </row>
    <row r="262" spans="1:14" x14ac:dyDescent="0.25">
      <c r="A262" s="35"/>
      <c r="B262" s="51" t="s">
        <v>175</v>
      </c>
      <c r="C262" s="35">
        <v>4</v>
      </c>
      <c r="D262" s="55">
        <v>49.9925</v>
      </c>
      <c r="E262" s="102">
        <v>984</v>
      </c>
      <c r="F262" s="120">
        <v>571730</v>
      </c>
      <c r="G262" s="41">
        <v>100</v>
      </c>
      <c r="H262" s="50">
        <f t="shared" si="48"/>
        <v>571730</v>
      </c>
      <c r="I262" s="10">
        <f t="shared" si="47"/>
        <v>0</v>
      </c>
      <c r="J262" s="10">
        <f t="shared" si="49"/>
        <v>581.02642276422762</v>
      </c>
      <c r="K262" s="10">
        <f t="shared" si="50"/>
        <v>1398.2648659636404</v>
      </c>
      <c r="L262" s="10">
        <f t="shared" si="51"/>
        <v>1681265.102113026</v>
      </c>
      <c r="M262" s="10"/>
      <c r="N262" s="10">
        <f t="shared" si="46"/>
        <v>1681265.102113026</v>
      </c>
    </row>
    <row r="263" spans="1:14" x14ac:dyDescent="0.25">
      <c r="A263" s="35"/>
      <c r="B263" s="51" t="s">
        <v>888</v>
      </c>
      <c r="C263" s="35">
        <v>3</v>
      </c>
      <c r="D263" s="55">
        <v>146.12969999999999</v>
      </c>
      <c r="E263" s="102">
        <v>8553</v>
      </c>
      <c r="F263" s="120">
        <v>31358940</v>
      </c>
      <c r="G263" s="41">
        <v>50</v>
      </c>
      <c r="H263" s="50">
        <f t="shared" si="48"/>
        <v>15679470</v>
      </c>
      <c r="I263" s="10">
        <f t="shared" si="47"/>
        <v>15679470</v>
      </c>
      <c r="J263" s="10">
        <f t="shared" si="49"/>
        <v>3666.4258155033322</v>
      </c>
      <c r="K263" s="10">
        <f t="shared" si="50"/>
        <v>-1687.1345267754641</v>
      </c>
      <c r="L263" s="10">
        <f t="shared" si="51"/>
        <v>2979332.7426942564</v>
      </c>
      <c r="M263" s="10"/>
      <c r="N263" s="10">
        <f t="shared" si="46"/>
        <v>2979332.7426942564</v>
      </c>
    </row>
    <row r="264" spans="1:14" x14ac:dyDescent="0.25">
      <c r="A264" s="35"/>
      <c r="B264" s="51" t="s">
        <v>176</v>
      </c>
      <c r="C264" s="35">
        <v>4</v>
      </c>
      <c r="D264" s="55">
        <v>44.4619</v>
      </c>
      <c r="E264" s="102">
        <v>887</v>
      </c>
      <c r="F264" s="120">
        <v>509610</v>
      </c>
      <c r="G264" s="41">
        <v>100</v>
      </c>
      <c r="H264" s="50">
        <f t="shared" si="48"/>
        <v>509610</v>
      </c>
      <c r="I264" s="10">
        <f t="shared" si="47"/>
        <v>0</v>
      </c>
      <c r="J264" s="10">
        <f t="shared" si="49"/>
        <v>574.53213077790303</v>
      </c>
      <c r="K264" s="10">
        <f t="shared" si="50"/>
        <v>1404.7591579499649</v>
      </c>
      <c r="L264" s="10">
        <f t="shared" si="51"/>
        <v>1632971.962646981</v>
      </c>
      <c r="M264" s="10"/>
      <c r="N264" s="10">
        <f t="shared" si="46"/>
        <v>1632971.962646981</v>
      </c>
    </row>
    <row r="265" spans="1:14" x14ac:dyDescent="0.25">
      <c r="A265" s="35"/>
      <c r="B265" s="51" t="s">
        <v>177</v>
      </c>
      <c r="C265" s="35">
        <v>4</v>
      </c>
      <c r="D265" s="55">
        <v>12.8087</v>
      </c>
      <c r="E265" s="102">
        <v>441</v>
      </c>
      <c r="F265" s="120">
        <v>758350</v>
      </c>
      <c r="G265" s="41">
        <v>100</v>
      </c>
      <c r="H265" s="50">
        <f t="shared" si="48"/>
        <v>758350</v>
      </c>
      <c r="I265" s="10">
        <f t="shared" si="47"/>
        <v>0</v>
      </c>
      <c r="J265" s="10">
        <f t="shared" si="49"/>
        <v>1719.6145124716554</v>
      </c>
      <c r="K265" s="10">
        <f t="shared" si="50"/>
        <v>259.67677625621263</v>
      </c>
      <c r="L265" s="10">
        <f t="shared" si="51"/>
        <v>397626.12144622981</v>
      </c>
      <c r="M265" s="10"/>
      <c r="N265" s="10">
        <f t="shared" si="46"/>
        <v>397626.12144622981</v>
      </c>
    </row>
    <row r="266" spans="1:14" x14ac:dyDescent="0.25">
      <c r="A266" s="35"/>
      <c r="B266" s="51" t="s">
        <v>178</v>
      </c>
      <c r="C266" s="35">
        <v>4</v>
      </c>
      <c r="D266" s="55">
        <v>40.336600000000004</v>
      </c>
      <c r="E266" s="102">
        <v>910</v>
      </c>
      <c r="F266" s="120">
        <v>365200</v>
      </c>
      <c r="G266" s="41">
        <v>100</v>
      </c>
      <c r="H266" s="50">
        <f t="shared" si="48"/>
        <v>365200</v>
      </c>
      <c r="I266" s="10">
        <f t="shared" si="47"/>
        <v>0</v>
      </c>
      <c r="J266" s="10">
        <f t="shared" si="49"/>
        <v>401.31868131868134</v>
      </c>
      <c r="K266" s="10">
        <f t="shared" si="50"/>
        <v>1577.9726074091868</v>
      </c>
      <c r="L266" s="10">
        <f t="shared" si="51"/>
        <v>1762399.8694392308</v>
      </c>
      <c r="M266" s="10"/>
      <c r="N266" s="10">
        <f t="shared" si="46"/>
        <v>1762399.8694392308</v>
      </c>
    </row>
    <row r="267" spans="1:14" x14ac:dyDescent="0.25">
      <c r="A267" s="35"/>
      <c r="B267" s="51" t="s">
        <v>761</v>
      </c>
      <c r="C267" s="35">
        <v>4</v>
      </c>
      <c r="D267" s="55">
        <v>44.004200000000004</v>
      </c>
      <c r="E267" s="102">
        <v>1150</v>
      </c>
      <c r="F267" s="120">
        <v>1334960</v>
      </c>
      <c r="G267" s="41">
        <v>100</v>
      </c>
      <c r="H267" s="50">
        <f t="shared" si="48"/>
        <v>1334960</v>
      </c>
      <c r="I267" s="10">
        <f t="shared" si="47"/>
        <v>0</v>
      </c>
      <c r="J267" s="10">
        <f t="shared" si="49"/>
        <v>1160.8347826086956</v>
      </c>
      <c r="K267" s="10">
        <f t="shared" si="50"/>
        <v>818.45650611917245</v>
      </c>
      <c r="L267" s="10">
        <f t="shared" si="51"/>
        <v>1209449.8183978938</v>
      </c>
      <c r="M267" s="10"/>
      <c r="N267" s="10">
        <f t="shared" si="46"/>
        <v>1209449.8183978938</v>
      </c>
    </row>
    <row r="268" spans="1:14" x14ac:dyDescent="0.25">
      <c r="A268" s="35"/>
      <c r="B268" s="51" t="s">
        <v>179</v>
      </c>
      <c r="C268" s="35">
        <v>4</v>
      </c>
      <c r="D268" s="55">
        <v>55.929899999999996</v>
      </c>
      <c r="E268" s="102">
        <v>2355</v>
      </c>
      <c r="F268" s="120">
        <v>2022640</v>
      </c>
      <c r="G268" s="41">
        <v>100</v>
      </c>
      <c r="H268" s="50">
        <f t="shared" si="48"/>
        <v>2022640</v>
      </c>
      <c r="I268" s="10">
        <f t="shared" si="47"/>
        <v>0</v>
      </c>
      <c r="J268" s="10">
        <f t="shared" si="49"/>
        <v>858.87048832271762</v>
      </c>
      <c r="K268" s="10">
        <f t="shared" si="50"/>
        <v>1120.4208004051504</v>
      </c>
      <c r="L268" s="10">
        <f t="shared" si="51"/>
        <v>1836822.3783076461</v>
      </c>
      <c r="M268" s="10"/>
      <c r="N268" s="10">
        <f t="shared" si="46"/>
        <v>1836822.3783076461</v>
      </c>
    </row>
    <row r="269" spans="1:14" x14ac:dyDescent="0.25">
      <c r="A269" s="35"/>
      <c r="B269" s="51" t="s">
        <v>180</v>
      </c>
      <c r="C269" s="35">
        <v>4</v>
      </c>
      <c r="D269" s="55">
        <v>46.283000000000001</v>
      </c>
      <c r="E269" s="102">
        <v>1375</v>
      </c>
      <c r="F269" s="120">
        <v>897480</v>
      </c>
      <c r="G269" s="41">
        <v>100</v>
      </c>
      <c r="H269" s="50">
        <f t="shared" si="48"/>
        <v>897480</v>
      </c>
      <c r="I269" s="10">
        <f t="shared" si="47"/>
        <v>0</v>
      </c>
      <c r="J269" s="10">
        <f t="shared" si="49"/>
        <v>652.71272727272731</v>
      </c>
      <c r="K269" s="10">
        <f t="shared" si="50"/>
        <v>1326.5785614551407</v>
      </c>
      <c r="L269" s="10">
        <f t="shared" si="51"/>
        <v>1704139.6943283866</v>
      </c>
      <c r="M269" s="10"/>
      <c r="N269" s="10">
        <f t="shared" si="46"/>
        <v>1704139.6943283866</v>
      </c>
    </row>
    <row r="270" spans="1:14" x14ac:dyDescent="0.25">
      <c r="A270" s="35"/>
      <c r="B270" s="51" t="s">
        <v>181</v>
      </c>
      <c r="C270" s="35">
        <v>4</v>
      </c>
      <c r="D270" s="55">
        <v>40.415599999999998</v>
      </c>
      <c r="E270" s="102">
        <v>838</v>
      </c>
      <c r="F270" s="120">
        <v>561500</v>
      </c>
      <c r="G270" s="41">
        <v>100</v>
      </c>
      <c r="H270" s="50">
        <f t="shared" si="48"/>
        <v>561500</v>
      </c>
      <c r="I270" s="10">
        <f t="shared" si="47"/>
        <v>0</v>
      </c>
      <c r="J270" s="10">
        <f t="shared" si="49"/>
        <v>670.04773269689736</v>
      </c>
      <c r="K270" s="10">
        <f t="shared" si="50"/>
        <v>1309.2435560309707</v>
      </c>
      <c r="L270" s="10">
        <f t="shared" si="51"/>
        <v>1519620.9033211691</v>
      </c>
      <c r="M270" s="10"/>
      <c r="N270" s="10">
        <f t="shared" si="46"/>
        <v>1519620.9033211691</v>
      </c>
    </row>
    <row r="271" spans="1:14" x14ac:dyDescent="0.25">
      <c r="A271" s="35"/>
      <c r="B271" s="51" t="s">
        <v>182</v>
      </c>
      <c r="C271" s="35">
        <v>4</v>
      </c>
      <c r="D271" s="55">
        <v>11.5463</v>
      </c>
      <c r="E271" s="102">
        <v>410</v>
      </c>
      <c r="F271" s="120">
        <v>188760</v>
      </c>
      <c r="G271" s="41">
        <v>100</v>
      </c>
      <c r="H271" s="50">
        <f t="shared" si="48"/>
        <v>188760</v>
      </c>
      <c r="I271" s="10">
        <f t="shared" si="47"/>
        <v>0</v>
      </c>
      <c r="J271" s="10">
        <f t="shared" si="49"/>
        <v>460.39024390243901</v>
      </c>
      <c r="K271" s="10">
        <f t="shared" si="50"/>
        <v>1518.9010448254289</v>
      </c>
      <c r="L271" s="10">
        <f t="shared" si="51"/>
        <v>1434722.3987270049</v>
      </c>
      <c r="M271" s="10"/>
      <c r="N271" s="10">
        <f t="shared" si="46"/>
        <v>1434722.3987270049</v>
      </c>
    </row>
    <row r="272" spans="1:14" x14ac:dyDescent="0.25">
      <c r="A272" s="35"/>
      <c r="B272" s="51" t="s">
        <v>183</v>
      </c>
      <c r="C272" s="35">
        <v>4</v>
      </c>
      <c r="D272" s="55">
        <v>52.649300000000004</v>
      </c>
      <c r="E272" s="102">
        <v>977</v>
      </c>
      <c r="F272" s="120">
        <v>612450</v>
      </c>
      <c r="G272" s="41">
        <v>100</v>
      </c>
      <c r="H272" s="50">
        <f t="shared" si="48"/>
        <v>612450</v>
      </c>
      <c r="I272" s="10">
        <f t="shared" si="47"/>
        <v>0</v>
      </c>
      <c r="J272" s="10">
        <f t="shared" si="49"/>
        <v>626.86796315250763</v>
      </c>
      <c r="K272" s="10">
        <f t="shared" si="50"/>
        <v>1352.4233255753604</v>
      </c>
      <c r="L272" s="10">
        <f t="shared" si="51"/>
        <v>1654825.79978196</v>
      </c>
      <c r="M272" s="10"/>
      <c r="N272" s="10">
        <f t="shared" si="46"/>
        <v>1654825.79978196</v>
      </c>
    </row>
    <row r="273" spans="1:14" x14ac:dyDescent="0.25">
      <c r="A273" s="35"/>
      <c r="B273" s="51" t="s">
        <v>184</v>
      </c>
      <c r="C273" s="35">
        <v>4</v>
      </c>
      <c r="D273" s="55">
        <v>21.676100000000002</v>
      </c>
      <c r="E273" s="102">
        <v>1105</v>
      </c>
      <c r="F273" s="120">
        <v>703980</v>
      </c>
      <c r="G273" s="41">
        <v>100</v>
      </c>
      <c r="H273" s="50">
        <f t="shared" si="48"/>
        <v>703980</v>
      </c>
      <c r="I273" s="10">
        <f t="shared" si="47"/>
        <v>0</v>
      </c>
      <c r="J273" s="10">
        <f t="shared" si="49"/>
        <v>637.08597285067879</v>
      </c>
      <c r="K273" s="10">
        <f t="shared" si="50"/>
        <v>1342.2053158771892</v>
      </c>
      <c r="L273" s="10">
        <f t="shared" si="51"/>
        <v>1520271.4229515383</v>
      </c>
      <c r="M273" s="10"/>
      <c r="N273" s="10">
        <f t="shared" si="46"/>
        <v>1520271.4229515383</v>
      </c>
    </row>
    <row r="274" spans="1:14" x14ac:dyDescent="0.25">
      <c r="A274" s="35"/>
      <c r="B274" s="51" t="s">
        <v>185</v>
      </c>
      <c r="C274" s="35">
        <v>4</v>
      </c>
      <c r="D274" s="55">
        <v>42.465600000000009</v>
      </c>
      <c r="E274" s="102">
        <v>1993</v>
      </c>
      <c r="F274" s="120">
        <v>1841190</v>
      </c>
      <c r="G274" s="41">
        <v>100</v>
      </c>
      <c r="H274" s="50">
        <f t="shared" si="48"/>
        <v>1841190</v>
      </c>
      <c r="I274" s="10">
        <f t="shared" si="47"/>
        <v>0</v>
      </c>
      <c r="J274" s="10">
        <f t="shared" si="49"/>
        <v>923.82839939789267</v>
      </c>
      <c r="K274" s="10">
        <f t="shared" si="50"/>
        <v>1055.4628893299755</v>
      </c>
      <c r="L274" s="10">
        <f t="shared" si="51"/>
        <v>1619020.6801161114</v>
      </c>
      <c r="M274" s="10"/>
      <c r="N274" s="10">
        <f t="shared" si="46"/>
        <v>1619020.6801161114</v>
      </c>
    </row>
    <row r="275" spans="1:14" x14ac:dyDescent="0.25">
      <c r="A275" s="35"/>
      <c r="B275" s="51" t="s">
        <v>186</v>
      </c>
      <c r="C275" s="35">
        <v>4</v>
      </c>
      <c r="D275" s="55">
        <v>18.5396</v>
      </c>
      <c r="E275" s="102">
        <v>994</v>
      </c>
      <c r="F275" s="120">
        <v>589910</v>
      </c>
      <c r="G275" s="41">
        <v>100</v>
      </c>
      <c r="H275" s="50">
        <f t="shared" si="48"/>
        <v>589910</v>
      </c>
      <c r="I275" s="10">
        <f t="shared" si="47"/>
        <v>0</v>
      </c>
      <c r="J275" s="10">
        <f t="shared" si="49"/>
        <v>593.47082494969823</v>
      </c>
      <c r="K275" s="10">
        <f t="shared" si="50"/>
        <v>1385.8204637781698</v>
      </c>
      <c r="L275" s="10">
        <f t="shared" si="51"/>
        <v>1511651.954423175</v>
      </c>
      <c r="M275" s="10"/>
      <c r="N275" s="10">
        <f t="shared" si="46"/>
        <v>1511651.954423175</v>
      </c>
    </row>
    <row r="276" spans="1:14" x14ac:dyDescent="0.25">
      <c r="A276" s="35"/>
      <c r="B276" s="51" t="s">
        <v>187</v>
      </c>
      <c r="C276" s="35">
        <v>4</v>
      </c>
      <c r="D276" s="55">
        <v>29.806500000000003</v>
      </c>
      <c r="E276" s="102">
        <v>1214</v>
      </c>
      <c r="F276" s="120">
        <v>671420</v>
      </c>
      <c r="G276" s="41">
        <v>100</v>
      </c>
      <c r="H276" s="50">
        <f t="shared" si="48"/>
        <v>671420</v>
      </c>
      <c r="I276" s="10">
        <f t="shared" si="47"/>
        <v>0</v>
      </c>
      <c r="J276" s="10">
        <f t="shared" si="49"/>
        <v>553.06425041186162</v>
      </c>
      <c r="K276" s="10">
        <f t="shared" si="50"/>
        <v>1426.2270383160064</v>
      </c>
      <c r="L276" s="10">
        <f t="shared" si="51"/>
        <v>1660661.8291062461</v>
      </c>
      <c r="M276" s="10"/>
      <c r="N276" s="10">
        <f t="shared" si="46"/>
        <v>1660661.8291062461</v>
      </c>
    </row>
    <row r="277" spans="1:14" x14ac:dyDescent="0.25">
      <c r="A277" s="35"/>
      <c r="B277" s="51" t="s">
        <v>188</v>
      </c>
      <c r="C277" s="35">
        <v>4</v>
      </c>
      <c r="D277" s="55">
        <v>30.100700000000003</v>
      </c>
      <c r="E277" s="102">
        <v>1148</v>
      </c>
      <c r="F277" s="120">
        <v>634710</v>
      </c>
      <c r="G277" s="41">
        <v>100</v>
      </c>
      <c r="H277" s="50">
        <f t="shared" si="48"/>
        <v>634710</v>
      </c>
      <c r="I277" s="10">
        <f t="shared" si="47"/>
        <v>0</v>
      </c>
      <c r="J277" s="10">
        <f t="shared" si="49"/>
        <v>552.883275261324</v>
      </c>
      <c r="K277" s="10">
        <f t="shared" si="50"/>
        <v>1426.4080134665442</v>
      </c>
      <c r="L277" s="10">
        <f t="shared" si="51"/>
        <v>1645137.9239682455</v>
      </c>
      <c r="M277" s="10"/>
      <c r="N277" s="10">
        <f t="shared" si="46"/>
        <v>1645137.9239682455</v>
      </c>
    </row>
    <row r="278" spans="1:14" x14ac:dyDescent="0.25">
      <c r="A278" s="35"/>
      <c r="B278" s="51" t="s">
        <v>762</v>
      </c>
      <c r="C278" s="35">
        <v>4</v>
      </c>
      <c r="D278" s="55">
        <v>61.915500000000002</v>
      </c>
      <c r="E278" s="102">
        <v>1987</v>
      </c>
      <c r="F278" s="120">
        <v>790260</v>
      </c>
      <c r="G278" s="41">
        <v>100</v>
      </c>
      <c r="H278" s="50">
        <f t="shared" si="48"/>
        <v>790260</v>
      </c>
      <c r="I278" s="10">
        <f t="shared" si="47"/>
        <v>0</v>
      </c>
      <c r="J278" s="10">
        <f t="shared" si="49"/>
        <v>397.71514846502265</v>
      </c>
      <c r="K278" s="10">
        <f t="shared" si="50"/>
        <v>1581.5761402628455</v>
      </c>
      <c r="L278" s="10">
        <f t="shared" si="51"/>
        <v>2156920.632542464</v>
      </c>
      <c r="M278" s="10"/>
      <c r="N278" s="10">
        <f t="shared" si="46"/>
        <v>2156920.632542464</v>
      </c>
    </row>
    <row r="279" spans="1:14" x14ac:dyDescent="0.25">
      <c r="A279" s="35"/>
      <c r="B279" s="51" t="s">
        <v>189</v>
      </c>
      <c r="C279" s="35">
        <v>4</v>
      </c>
      <c r="D279" s="55">
        <v>14.279399999999999</v>
      </c>
      <c r="E279" s="102">
        <v>370</v>
      </c>
      <c r="F279" s="120">
        <v>117000</v>
      </c>
      <c r="G279" s="41">
        <v>100</v>
      </c>
      <c r="H279" s="50">
        <f t="shared" si="48"/>
        <v>117000</v>
      </c>
      <c r="I279" s="10">
        <f t="shared" si="47"/>
        <v>0</v>
      </c>
      <c r="J279" s="10">
        <f t="shared" si="49"/>
        <v>316.2162162162162</v>
      </c>
      <c r="K279" s="10">
        <f t="shared" si="50"/>
        <v>1663.0750725116518</v>
      </c>
      <c r="L279" s="10">
        <f t="shared" si="51"/>
        <v>1558776.3738617527</v>
      </c>
      <c r="M279" s="10"/>
      <c r="N279" s="10">
        <f t="shared" si="46"/>
        <v>1558776.3738617527</v>
      </c>
    </row>
    <row r="280" spans="1:14" x14ac:dyDescent="0.25">
      <c r="A280" s="35"/>
      <c r="B280" s="51" t="s">
        <v>190</v>
      </c>
      <c r="C280" s="35">
        <v>4</v>
      </c>
      <c r="D280" s="55">
        <v>23.324099999999998</v>
      </c>
      <c r="E280" s="102">
        <v>441</v>
      </c>
      <c r="F280" s="120">
        <v>183680</v>
      </c>
      <c r="G280" s="41">
        <v>100</v>
      </c>
      <c r="H280" s="50">
        <f t="shared" si="48"/>
        <v>183680</v>
      </c>
      <c r="I280" s="10">
        <f t="shared" si="47"/>
        <v>0</v>
      </c>
      <c r="J280" s="10">
        <f t="shared" si="49"/>
        <v>416.50793650793651</v>
      </c>
      <c r="K280" s="10">
        <f t="shared" si="50"/>
        <v>1562.7833522199317</v>
      </c>
      <c r="L280" s="10">
        <f t="shared" si="51"/>
        <v>1540041.474438475</v>
      </c>
      <c r="M280" s="10"/>
      <c r="N280" s="10">
        <f t="shared" si="46"/>
        <v>1540041.474438475</v>
      </c>
    </row>
    <row r="281" spans="1:14" x14ac:dyDescent="0.25">
      <c r="A281" s="35"/>
      <c r="B281" s="51" t="s">
        <v>763</v>
      </c>
      <c r="C281" s="35">
        <v>4</v>
      </c>
      <c r="D281" s="55">
        <v>42.843400000000003</v>
      </c>
      <c r="E281" s="102">
        <v>677</v>
      </c>
      <c r="F281" s="120">
        <v>643860</v>
      </c>
      <c r="G281" s="41">
        <v>100</v>
      </c>
      <c r="H281" s="50">
        <f t="shared" si="48"/>
        <v>643860</v>
      </c>
      <c r="I281" s="10">
        <f t="shared" si="47"/>
        <v>0</v>
      </c>
      <c r="J281" s="10">
        <f t="shared" si="49"/>
        <v>951.04874446085671</v>
      </c>
      <c r="K281" s="10">
        <f t="shared" si="50"/>
        <v>1028.2425442670115</v>
      </c>
      <c r="L281" s="10">
        <f t="shared" si="51"/>
        <v>1255498.5889360895</v>
      </c>
      <c r="M281" s="10"/>
      <c r="N281" s="10">
        <f t="shared" si="46"/>
        <v>1255498.5889360895</v>
      </c>
    </row>
    <row r="282" spans="1:14" x14ac:dyDescent="0.25">
      <c r="A282" s="35"/>
      <c r="B282" s="51" t="s">
        <v>191</v>
      </c>
      <c r="C282" s="35">
        <v>4</v>
      </c>
      <c r="D282" s="55">
        <v>17.411200000000001</v>
      </c>
      <c r="E282" s="102">
        <v>469</v>
      </c>
      <c r="F282" s="120">
        <v>1030900.0000000001</v>
      </c>
      <c r="G282" s="41">
        <v>100</v>
      </c>
      <c r="H282" s="50">
        <f t="shared" si="48"/>
        <v>1030900.0000000001</v>
      </c>
      <c r="I282" s="10">
        <f t="shared" si="47"/>
        <v>0</v>
      </c>
      <c r="J282" s="10">
        <f t="shared" si="49"/>
        <v>2198.0810234541582</v>
      </c>
      <c r="K282" s="10">
        <f t="shared" si="50"/>
        <v>-218.78973472629013</v>
      </c>
      <c r="L282" s="10">
        <f t="shared" si="51"/>
        <v>211724.10429088975</v>
      </c>
      <c r="M282" s="10"/>
      <c r="N282" s="10">
        <f t="shared" si="46"/>
        <v>211724.10429088975</v>
      </c>
    </row>
    <row r="283" spans="1:14" x14ac:dyDescent="0.25">
      <c r="A283" s="35"/>
      <c r="B283" s="51"/>
      <c r="C283" s="35"/>
      <c r="D283" s="55">
        <v>0</v>
      </c>
      <c r="E283" s="104"/>
      <c r="F283" s="65"/>
      <c r="G283" s="41"/>
      <c r="H283" s="65"/>
      <c r="I283" s="66"/>
      <c r="J283" s="66"/>
      <c r="K283" s="10"/>
      <c r="L283" s="10"/>
      <c r="M283" s="10"/>
      <c r="N283" s="10"/>
    </row>
    <row r="284" spans="1:14" x14ac:dyDescent="0.25">
      <c r="A284" s="30" t="s">
        <v>192</v>
      </c>
      <c r="B284" s="43" t="s">
        <v>2</v>
      </c>
      <c r="C284" s="44"/>
      <c r="D284" s="3">
        <v>687.94550000000004</v>
      </c>
      <c r="E284" s="105">
        <f>E285</f>
        <v>53337</v>
      </c>
      <c r="F284" s="37">
        <v>0</v>
      </c>
      <c r="G284" s="41"/>
      <c r="H284" s="37">
        <f>H286</f>
        <v>6201795</v>
      </c>
      <c r="I284" s="8">
        <f>I286</f>
        <v>-6201795</v>
      </c>
      <c r="J284" s="8"/>
      <c r="K284" s="10"/>
      <c r="L284" s="10"/>
      <c r="M284" s="9">
        <f>M286</f>
        <v>18657911.540274385</v>
      </c>
      <c r="N284" s="8">
        <f t="shared" si="46"/>
        <v>18657911.540274385</v>
      </c>
    </row>
    <row r="285" spans="1:14" x14ac:dyDescent="0.25">
      <c r="A285" s="30" t="s">
        <v>192</v>
      </c>
      <c r="B285" s="43" t="s">
        <v>3</v>
      </c>
      <c r="C285" s="44"/>
      <c r="D285" s="3">
        <v>687.94550000000004</v>
      </c>
      <c r="E285" s="105">
        <f>SUM(E287:E311)</f>
        <v>53337</v>
      </c>
      <c r="F285" s="37">
        <f>SUM(F287:F311)</f>
        <v>79632950</v>
      </c>
      <c r="G285" s="41"/>
      <c r="H285" s="37">
        <f>SUM(H287:H311)</f>
        <v>67229360</v>
      </c>
      <c r="I285" s="8">
        <f>SUM(I287:I311)</f>
        <v>12403590</v>
      </c>
      <c r="J285" s="8"/>
      <c r="K285" s="10"/>
      <c r="L285" s="8">
        <f>SUM(L287:L311)</f>
        <v>39628619.015331507</v>
      </c>
      <c r="M285" s="10"/>
      <c r="N285" s="8">
        <f t="shared" si="46"/>
        <v>39628619.015331507</v>
      </c>
    </row>
    <row r="286" spans="1:14" x14ac:dyDescent="0.25">
      <c r="A286" s="35"/>
      <c r="B286" s="51" t="s">
        <v>26</v>
      </c>
      <c r="C286" s="35">
        <v>2</v>
      </c>
      <c r="D286" s="55">
        <v>0</v>
      </c>
      <c r="E286" s="106"/>
      <c r="F286" s="50">
        <v>0</v>
      </c>
      <c r="G286" s="41">
        <v>25</v>
      </c>
      <c r="H286" s="50">
        <f>F293*G286/100</f>
        <v>6201795</v>
      </c>
      <c r="I286" s="10">
        <f t="shared" ref="I286:I311" si="52">F286-H286</f>
        <v>-6201795</v>
      </c>
      <c r="J286" s="10"/>
      <c r="K286" s="10"/>
      <c r="L286" s="10"/>
      <c r="M286" s="10">
        <f>($L$7*$L$8*E284/$L$10)+($L$7*$L$9*D284/$L$11)</f>
        <v>18657911.540274385</v>
      </c>
      <c r="N286" s="10">
        <f t="shared" si="46"/>
        <v>18657911.540274385</v>
      </c>
    </row>
    <row r="287" spans="1:14" x14ac:dyDescent="0.25">
      <c r="A287" s="35"/>
      <c r="B287" s="51" t="s">
        <v>193</v>
      </c>
      <c r="C287" s="35">
        <v>4</v>
      </c>
      <c r="D287" s="55">
        <v>41.911499999999997</v>
      </c>
      <c r="E287" s="102">
        <v>2866</v>
      </c>
      <c r="F287" s="120">
        <v>1902010</v>
      </c>
      <c r="G287" s="41">
        <v>100</v>
      </c>
      <c r="H287" s="50">
        <f t="shared" ref="H287:H311" si="53">F287*G287/100</f>
        <v>1902010</v>
      </c>
      <c r="I287" s="10">
        <f t="shared" si="52"/>
        <v>0</v>
      </c>
      <c r="J287" s="10">
        <f t="shared" ref="J287:J311" si="54">F287/E287</f>
        <v>663.6461967899512</v>
      </c>
      <c r="K287" s="10">
        <f t="shared" ref="K287:K311" si="55">$J$11*$J$19-J287</f>
        <v>1315.6450919379167</v>
      </c>
      <c r="L287" s="10">
        <f t="shared" ref="L287:L311" si="56">IF(K287&gt;0,$J$7*$J$8*(K287/$K$19),0)+$J$7*$J$9*(E287/$E$19)+$J$7*$J$10*(D287/$D$19)</f>
        <v>2060825.5339898244</v>
      </c>
      <c r="M287" s="10"/>
      <c r="N287" s="10">
        <f t="shared" si="46"/>
        <v>2060825.5339898244</v>
      </c>
    </row>
    <row r="288" spans="1:14" x14ac:dyDescent="0.25">
      <c r="A288" s="35"/>
      <c r="B288" s="51" t="s">
        <v>194</v>
      </c>
      <c r="C288" s="35">
        <v>4</v>
      </c>
      <c r="D288" s="55">
        <v>29.248799999999999</v>
      </c>
      <c r="E288" s="102">
        <v>1537</v>
      </c>
      <c r="F288" s="120">
        <v>802760</v>
      </c>
      <c r="G288" s="41">
        <v>100</v>
      </c>
      <c r="H288" s="50">
        <f t="shared" si="53"/>
        <v>802760</v>
      </c>
      <c r="I288" s="10">
        <f t="shared" si="52"/>
        <v>0</v>
      </c>
      <c r="J288" s="10">
        <f t="shared" si="54"/>
        <v>522.29017566688356</v>
      </c>
      <c r="K288" s="10">
        <f t="shared" si="55"/>
        <v>1457.0011130609846</v>
      </c>
      <c r="L288" s="10">
        <f t="shared" si="56"/>
        <v>1767614.4843977175</v>
      </c>
      <c r="M288" s="10"/>
      <c r="N288" s="10">
        <f t="shared" si="46"/>
        <v>1767614.4843977175</v>
      </c>
    </row>
    <row r="289" spans="1:14" x14ac:dyDescent="0.25">
      <c r="A289" s="35"/>
      <c r="B289" s="51" t="s">
        <v>764</v>
      </c>
      <c r="C289" s="35">
        <v>4</v>
      </c>
      <c r="D289" s="55">
        <v>30.7044</v>
      </c>
      <c r="E289" s="102">
        <v>2427</v>
      </c>
      <c r="F289" s="120">
        <v>1265990</v>
      </c>
      <c r="G289" s="41">
        <v>100</v>
      </c>
      <c r="H289" s="50">
        <f t="shared" si="53"/>
        <v>1265990</v>
      </c>
      <c r="I289" s="10">
        <f t="shared" si="52"/>
        <v>0</v>
      </c>
      <c r="J289" s="10">
        <f t="shared" si="54"/>
        <v>521.62752369180055</v>
      </c>
      <c r="K289" s="10">
        <f t="shared" si="55"/>
        <v>1457.6637650360676</v>
      </c>
      <c r="L289" s="10">
        <f t="shared" si="56"/>
        <v>2007443.9616285549</v>
      </c>
      <c r="M289" s="10"/>
      <c r="N289" s="10">
        <f t="shared" si="46"/>
        <v>2007443.9616285549</v>
      </c>
    </row>
    <row r="290" spans="1:14" x14ac:dyDescent="0.25">
      <c r="A290" s="35"/>
      <c r="B290" s="51" t="s">
        <v>195</v>
      </c>
      <c r="C290" s="35">
        <v>4</v>
      </c>
      <c r="D290" s="55">
        <v>33.053800000000003</v>
      </c>
      <c r="E290" s="102">
        <v>1982</v>
      </c>
      <c r="F290" s="120">
        <v>2846030</v>
      </c>
      <c r="G290" s="41">
        <v>100</v>
      </c>
      <c r="H290" s="50">
        <f t="shared" si="53"/>
        <v>2846030</v>
      </c>
      <c r="I290" s="10">
        <f t="shared" si="52"/>
        <v>0</v>
      </c>
      <c r="J290" s="10">
        <f t="shared" si="54"/>
        <v>1435.9384460141271</v>
      </c>
      <c r="K290" s="10">
        <f t="shared" si="55"/>
        <v>543.35284271374098</v>
      </c>
      <c r="L290" s="10">
        <f t="shared" si="56"/>
        <v>1140034.1269934219</v>
      </c>
      <c r="M290" s="10"/>
      <c r="N290" s="10">
        <f t="shared" si="46"/>
        <v>1140034.1269934219</v>
      </c>
    </row>
    <row r="291" spans="1:14" x14ac:dyDescent="0.25">
      <c r="A291" s="35"/>
      <c r="B291" s="51" t="s">
        <v>196</v>
      </c>
      <c r="C291" s="35">
        <v>4</v>
      </c>
      <c r="D291" s="55">
        <v>24.868099999999998</v>
      </c>
      <c r="E291" s="102">
        <v>1708</v>
      </c>
      <c r="F291" s="120">
        <v>1431250</v>
      </c>
      <c r="G291" s="41">
        <v>100</v>
      </c>
      <c r="H291" s="50">
        <f t="shared" si="53"/>
        <v>1431250</v>
      </c>
      <c r="I291" s="10">
        <f t="shared" si="52"/>
        <v>0</v>
      </c>
      <c r="J291" s="10">
        <f t="shared" si="54"/>
        <v>837.96838407494147</v>
      </c>
      <c r="K291" s="10">
        <f t="shared" si="55"/>
        <v>1141.3229046529266</v>
      </c>
      <c r="L291" s="10">
        <f t="shared" si="56"/>
        <v>1525965.6848071211</v>
      </c>
      <c r="M291" s="10"/>
      <c r="N291" s="10">
        <f t="shared" si="46"/>
        <v>1525965.6848071211</v>
      </c>
    </row>
    <row r="292" spans="1:14" x14ac:dyDescent="0.25">
      <c r="A292" s="35"/>
      <c r="B292" s="51" t="s">
        <v>197</v>
      </c>
      <c r="C292" s="35">
        <v>4</v>
      </c>
      <c r="D292" s="55">
        <v>10.051699999999999</v>
      </c>
      <c r="E292" s="102">
        <v>1064</v>
      </c>
      <c r="F292" s="120">
        <v>1112430</v>
      </c>
      <c r="G292" s="41">
        <v>100</v>
      </c>
      <c r="H292" s="50">
        <f t="shared" si="53"/>
        <v>1112430</v>
      </c>
      <c r="I292" s="10">
        <f t="shared" si="52"/>
        <v>0</v>
      </c>
      <c r="J292" s="10">
        <f t="shared" si="54"/>
        <v>1045.5169172932331</v>
      </c>
      <c r="K292" s="10">
        <f t="shared" si="55"/>
        <v>933.77437143463499</v>
      </c>
      <c r="L292" s="10">
        <f t="shared" si="56"/>
        <v>1108677.6040140963</v>
      </c>
      <c r="M292" s="10"/>
      <c r="N292" s="10">
        <f t="shared" si="46"/>
        <v>1108677.6040140963</v>
      </c>
    </row>
    <row r="293" spans="1:14" x14ac:dyDescent="0.25">
      <c r="A293" s="35"/>
      <c r="B293" s="51" t="s">
        <v>889</v>
      </c>
      <c r="C293" s="35">
        <v>3</v>
      </c>
      <c r="D293" s="55">
        <v>43.259900000000002</v>
      </c>
      <c r="E293" s="102">
        <v>5261</v>
      </c>
      <c r="F293" s="120">
        <v>24807180</v>
      </c>
      <c r="G293" s="41">
        <v>50</v>
      </c>
      <c r="H293" s="50">
        <f t="shared" si="53"/>
        <v>12403590</v>
      </c>
      <c r="I293" s="10">
        <f t="shared" si="52"/>
        <v>12403590</v>
      </c>
      <c r="J293" s="10">
        <f t="shared" si="54"/>
        <v>4715.2974719635049</v>
      </c>
      <c r="K293" s="10">
        <f t="shared" si="55"/>
        <v>-2736.0061832356369</v>
      </c>
      <c r="L293" s="10">
        <f t="shared" si="56"/>
        <v>1592718.832111757</v>
      </c>
      <c r="M293" s="10"/>
      <c r="N293" s="10">
        <f t="shared" si="46"/>
        <v>1592718.832111757</v>
      </c>
    </row>
    <row r="294" spans="1:14" x14ac:dyDescent="0.25">
      <c r="A294" s="35"/>
      <c r="B294" s="51" t="s">
        <v>198</v>
      </c>
      <c r="C294" s="35">
        <v>4</v>
      </c>
      <c r="D294" s="55">
        <v>23.160100000000003</v>
      </c>
      <c r="E294" s="102">
        <v>1807</v>
      </c>
      <c r="F294" s="120">
        <v>1405730</v>
      </c>
      <c r="G294" s="41">
        <v>100</v>
      </c>
      <c r="H294" s="50">
        <f t="shared" si="53"/>
        <v>1405730</v>
      </c>
      <c r="I294" s="10">
        <f t="shared" si="52"/>
        <v>0</v>
      </c>
      <c r="J294" s="10">
        <f t="shared" si="54"/>
        <v>777.93580520199225</v>
      </c>
      <c r="K294" s="10">
        <f t="shared" si="55"/>
        <v>1201.3554835258758</v>
      </c>
      <c r="L294" s="10">
        <f t="shared" si="56"/>
        <v>1593098.4569432244</v>
      </c>
      <c r="M294" s="10"/>
      <c r="N294" s="10">
        <f t="shared" si="46"/>
        <v>1593098.4569432244</v>
      </c>
    </row>
    <row r="295" spans="1:14" x14ac:dyDescent="0.25">
      <c r="A295" s="35"/>
      <c r="B295" s="51" t="s">
        <v>199</v>
      </c>
      <c r="C295" s="35">
        <v>4</v>
      </c>
      <c r="D295" s="55">
        <v>15.7385</v>
      </c>
      <c r="E295" s="102">
        <v>874</v>
      </c>
      <c r="F295" s="120">
        <v>366380</v>
      </c>
      <c r="G295" s="41">
        <v>100</v>
      </c>
      <c r="H295" s="50">
        <f t="shared" si="53"/>
        <v>366380</v>
      </c>
      <c r="I295" s="10">
        <f t="shared" si="52"/>
        <v>0</v>
      </c>
      <c r="J295" s="10">
        <f t="shared" si="54"/>
        <v>419.1990846681922</v>
      </c>
      <c r="K295" s="10">
        <f t="shared" si="55"/>
        <v>1560.0922040596759</v>
      </c>
      <c r="L295" s="10">
        <f t="shared" si="56"/>
        <v>1611534.5004055342</v>
      </c>
      <c r="M295" s="10"/>
      <c r="N295" s="10">
        <f t="shared" si="46"/>
        <v>1611534.5004055342</v>
      </c>
    </row>
    <row r="296" spans="1:14" x14ac:dyDescent="0.25">
      <c r="A296" s="35"/>
      <c r="B296" s="51" t="s">
        <v>200</v>
      </c>
      <c r="C296" s="35">
        <v>4</v>
      </c>
      <c r="D296" s="55">
        <v>23.650700000000001</v>
      </c>
      <c r="E296" s="102">
        <v>2380</v>
      </c>
      <c r="F296" s="120">
        <v>5415590</v>
      </c>
      <c r="G296" s="41">
        <v>100</v>
      </c>
      <c r="H296" s="50">
        <f t="shared" si="53"/>
        <v>5415590</v>
      </c>
      <c r="I296" s="10">
        <f t="shared" si="52"/>
        <v>0</v>
      </c>
      <c r="J296" s="10">
        <f t="shared" si="54"/>
        <v>2275.4579831932774</v>
      </c>
      <c r="K296" s="10">
        <f t="shared" si="55"/>
        <v>-296.16669446540936</v>
      </c>
      <c r="L296" s="10">
        <f t="shared" si="56"/>
        <v>741517.18692890427</v>
      </c>
      <c r="M296" s="10"/>
      <c r="N296" s="10">
        <f t="shared" si="46"/>
        <v>741517.18692890427</v>
      </c>
    </row>
    <row r="297" spans="1:14" x14ac:dyDescent="0.25">
      <c r="A297" s="35"/>
      <c r="B297" s="51" t="s">
        <v>201</v>
      </c>
      <c r="C297" s="35">
        <v>4</v>
      </c>
      <c r="D297" s="55">
        <v>66.461000000000013</v>
      </c>
      <c r="E297" s="102">
        <v>4096</v>
      </c>
      <c r="F297" s="120">
        <v>4418250</v>
      </c>
      <c r="G297" s="41">
        <v>100</v>
      </c>
      <c r="H297" s="50">
        <f t="shared" si="53"/>
        <v>4418250</v>
      </c>
      <c r="I297" s="10">
        <f t="shared" si="52"/>
        <v>0</v>
      </c>
      <c r="J297" s="10">
        <f t="shared" si="54"/>
        <v>1078.67431640625</v>
      </c>
      <c r="K297" s="10">
        <f t="shared" si="55"/>
        <v>900.61697232161805</v>
      </c>
      <c r="L297" s="10">
        <f t="shared" si="56"/>
        <v>2160848.4094723132</v>
      </c>
      <c r="M297" s="10"/>
      <c r="N297" s="10">
        <f t="shared" si="46"/>
        <v>2160848.4094723132</v>
      </c>
    </row>
    <row r="298" spans="1:14" x14ac:dyDescent="0.25">
      <c r="A298" s="35"/>
      <c r="B298" s="51" t="s">
        <v>202</v>
      </c>
      <c r="C298" s="35">
        <v>4</v>
      </c>
      <c r="D298" s="55">
        <v>49.479700000000008</v>
      </c>
      <c r="E298" s="102">
        <v>2806</v>
      </c>
      <c r="F298" s="120">
        <v>1840360</v>
      </c>
      <c r="G298" s="41">
        <v>100</v>
      </c>
      <c r="H298" s="50">
        <f t="shared" si="53"/>
        <v>1840360</v>
      </c>
      <c r="I298" s="10">
        <f t="shared" si="52"/>
        <v>0</v>
      </c>
      <c r="J298" s="10">
        <f t="shared" si="54"/>
        <v>655.86600142551674</v>
      </c>
      <c r="K298" s="10">
        <f t="shared" si="55"/>
        <v>1323.4252873023513</v>
      </c>
      <c r="L298" s="10">
        <f t="shared" si="56"/>
        <v>2090635.4027543112</v>
      </c>
      <c r="M298" s="10"/>
      <c r="N298" s="10">
        <f t="shared" si="46"/>
        <v>2090635.4027543112</v>
      </c>
    </row>
    <row r="299" spans="1:14" x14ac:dyDescent="0.25">
      <c r="A299" s="35"/>
      <c r="B299" s="51" t="s">
        <v>203</v>
      </c>
      <c r="C299" s="35">
        <v>4</v>
      </c>
      <c r="D299" s="55">
        <v>31.819799999999997</v>
      </c>
      <c r="E299" s="102">
        <v>1819</v>
      </c>
      <c r="F299" s="120">
        <v>2678220</v>
      </c>
      <c r="G299" s="41">
        <v>100</v>
      </c>
      <c r="H299" s="50">
        <f t="shared" si="53"/>
        <v>2678220</v>
      </c>
      <c r="I299" s="10">
        <f t="shared" si="52"/>
        <v>0</v>
      </c>
      <c r="J299" s="10">
        <f t="shared" si="54"/>
        <v>1472.3584387025837</v>
      </c>
      <c r="K299" s="10">
        <f t="shared" si="55"/>
        <v>506.93285002528432</v>
      </c>
      <c r="L299" s="10">
        <f t="shared" si="56"/>
        <v>1060817.5074662585</v>
      </c>
      <c r="M299" s="10"/>
      <c r="N299" s="10">
        <f t="shared" si="46"/>
        <v>1060817.5074662585</v>
      </c>
    </row>
    <row r="300" spans="1:14" x14ac:dyDescent="0.25">
      <c r="A300" s="35"/>
      <c r="B300" s="51" t="s">
        <v>765</v>
      </c>
      <c r="C300" s="35">
        <v>4</v>
      </c>
      <c r="D300" s="55">
        <v>13.022600000000001</v>
      </c>
      <c r="E300" s="102">
        <v>1069</v>
      </c>
      <c r="F300" s="120">
        <v>691330</v>
      </c>
      <c r="G300" s="41">
        <v>100</v>
      </c>
      <c r="H300" s="50">
        <f t="shared" si="53"/>
        <v>691330</v>
      </c>
      <c r="I300" s="10">
        <f t="shared" si="52"/>
        <v>0</v>
      </c>
      <c r="J300" s="10">
        <f t="shared" si="54"/>
        <v>646.7072029934518</v>
      </c>
      <c r="K300" s="10">
        <f t="shared" si="55"/>
        <v>1332.5840857344162</v>
      </c>
      <c r="L300" s="10">
        <f t="shared" si="56"/>
        <v>1458338.3934092056</v>
      </c>
      <c r="M300" s="10"/>
      <c r="N300" s="10">
        <f t="shared" si="46"/>
        <v>1458338.3934092056</v>
      </c>
    </row>
    <row r="301" spans="1:14" x14ac:dyDescent="0.25">
      <c r="A301" s="35"/>
      <c r="B301" s="51" t="s">
        <v>204</v>
      </c>
      <c r="C301" s="35">
        <v>4</v>
      </c>
      <c r="D301" s="55">
        <v>32.696100000000001</v>
      </c>
      <c r="E301" s="102">
        <v>2336</v>
      </c>
      <c r="F301" s="120">
        <v>757860</v>
      </c>
      <c r="G301" s="41">
        <v>100</v>
      </c>
      <c r="H301" s="50">
        <f t="shared" si="53"/>
        <v>757860</v>
      </c>
      <c r="I301" s="10">
        <f t="shared" si="52"/>
        <v>0</v>
      </c>
      <c r="J301" s="10">
        <f t="shared" si="54"/>
        <v>324.42636986301369</v>
      </c>
      <c r="K301" s="10">
        <f t="shared" si="55"/>
        <v>1654.8649188648544</v>
      </c>
      <c r="L301" s="10">
        <f t="shared" si="56"/>
        <v>2158687.8750016792</v>
      </c>
      <c r="M301" s="10"/>
      <c r="N301" s="10">
        <f t="shared" si="46"/>
        <v>2158687.8750016792</v>
      </c>
    </row>
    <row r="302" spans="1:14" x14ac:dyDescent="0.25">
      <c r="A302" s="35"/>
      <c r="B302" s="51" t="s">
        <v>205</v>
      </c>
      <c r="C302" s="35">
        <v>4</v>
      </c>
      <c r="D302" s="55">
        <v>13.414200000000001</v>
      </c>
      <c r="E302" s="102">
        <v>895</v>
      </c>
      <c r="F302" s="120">
        <v>623940</v>
      </c>
      <c r="G302" s="41">
        <v>100</v>
      </c>
      <c r="H302" s="50">
        <f t="shared" si="53"/>
        <v>623940</v>
      </c>
      <c r="I302" s="10">
        <f t="shared" si="52"/>
        <v>0</v>
      </c>
      <c r="J302" s="10">
        <f t="shared" si="54"/>
        <v>697.13966480446925</v>
      </c>
      <c r="K302" s="10">
        <f t="shared" si="55"/>
        <v>1282.1516239233988</v>
      </c>
      <c r="L302" s="10">
        <f t="shared" si="56"/>
        <v>1372917.8819753705</v>
      </c>
      <c r="M302" s="10"/>
      <c r="N302" s="10">
        <f t="shared" si="46"/>
        <v>1372917.8819753705</v>
      </c>
    </row>
    <row r="303" spans="1:14" x14ac:dyDescent="0.25">
      <c r="A303" s="35"/>
      <c r="B303" s="51" t="s">
        <v>766</v>
      </c>
      <c r="C303" s="35">
        <v>4</v>
      </c>
      <c r="D303" s="55">
        <v>42.579099999999997</v>
      </c>
      <c r="E303" s="102">
        <v>3114</v>
      </c>
      <c r="F303" s="120">
        <v>1012570</v>
      </c>
      <c r="G303" s="41">
        <v>100</v>
      </c>
      <c r="H303" s="50">
        <f t="shared" si="53"/>
        <v>1012570</v>
      </c>
      <c r="I303" s="10">
        <f t="shared" si="52"/>
        <v>0</v>
      </c>
      <c r="J303" s="10">
        <f t="shared" si="54"/>
        <v>325.16698779704558</v>
      </c>
      <c r="K303" s="10">
        <f t="shared" si="55"/>
        <v>1654.1243009308225</v>
      </c>
      <c r="L303" s="10">
        <f t="shared" si="56"/>
        <v>2411535.4255697848</v>
      </c>
      <c r="M303" s="10"/>
      <c r="N303" s="10">
        <f t="shared" si="46"/>
        <v>2411535.4255697848</v>
      </c>
    </row>
    <row r="304" spans="1:14" x14ac:dyDescent="0.25">
      <c r="A304" s="35"/>
      <c r="B304" s="51" t="s">
        <v>206</v>
      </c>
      <c r="C304" s="35">
        <v>4</v>
      </c>
      <c r="D304" s="55">
        <v>14.5875</v>
      </c>
      <c r="E304" s="102">
        <v>4454</v>
      </c>
      <c r="F304" s="120">
        <v>10581810</v>
      </c>
      <c r="G304" s="41">
        <v>100</v>
      </c>
      <c r="H304" s="50">
        <f t="shared" si="53"/>
        <v>10581810</v>
      </c>
      <c r="I304" s="10">
        <f t="shared" si="52"/>
        <v>0</v>
      </c>
      <c r="J304" s="10">
        <f t="shared" si="54"/>
        <v>2375.7992815446792</v>
      </c>
      <c r="K304" s="10">
        <f t="shared" si="55"/>
        <v>-396.50799281681111</v>
      </c>
      <c r="L304" s="10">
        <f t="shared" si="56"/>
        <v>1235029.1743973354</v>
      </c>
      <c r="M304" s="10"/>
      <c r="N304" s="10">
        <f t="shared" si="46"/>
        <v>1235029.1743973354</v>
      </c>
    </row>
    <row r="305" spans="1:14" x14ac:dyDescent="0.25">
      <c r="A305" s="35"/>
      <c r="B305" s="51" t="s">
        <v>207</v>
      </c>
      <c r="C305" s="35">
        <v>4</v>
      </c>
      <c r="D305" s="55">
        <v>24.872399999999999</v>
      </c>
      <c r="E305" s="102">
        <v>1864</v>
      </c>
      <c r="F305" s="120">
        <v>893100</v>
      </c>
      <c r="G305" s="41">
        <v>100</v>
      </c>
      <c r="H305" s="50">
        <f t="shared" si="53"/>
        <v>893100</v>
      </c>
      <c r="I305" s="10">
        <f t="shared" si="52"/>
        <v>0</v>
      </c>
      <c r="J305" s="10">
        <f t="shared" si="54"/>
        <v>479.13090128755363</v>
      </c>
      <c r="K305" s="10">
        <f t="shared" si="55"/>
        <v>1500.1603874403145</v>
      </c>
      <c r="L305" s="10">
        <f t="shared" si="56"/>
        <v>1866305.502687277</v>
      </c>
      <c r="M305" s="10"/>
      <c r="N305" s="10">
        <f t="shared" si="46"/>
        <v>1866305.502687277</v>
      </c>
    </row>
    <row r="306" spans="1:14" x14ac:dyDescent="0.25">
      <c r="A306" s="35"/>
      <c r="B306" s="51" t="s">
        <v>208</v>
      </c>
      <c r="C306" s="35">
        <v>4</v>
      </c>
      <c r="D306" s="55">
        <v>24.0137</v>
      </c>
      <c r="E306" s="102">
        <v>1588</v>
      </c>
      <c r="F306" s="120">
        <v>1213410</v>
      </c>
      <c r="G306" s="41">
        <v>100</v>
      </c>
      <c r="H306" s="50">
        <f t="shared" si="53"/>
        <v>1213410</v>
      </c>
      <c r="I306" s="10">
        <f t="shared" si="52"/>
        <v>0</v>
      </c>
      <c r="J306" s="10">
        <f t="shared" si="54"/>
        <v>764.11209068010078</v>
      </c>
      <c r="K306" s="10">
        <f t="shared" si="55"/>
        <v>1215.1791980477674</v>
      </c>
      <c r="L306" s="10">
        <f t="shared" si="56"/>
        <v>1552000.1053335438</v>
      </c>
      <c r="M306" s="10"/>
      <c r="N306" s="10">
        <f t="shared" si="46"/>
        <v>1552000.1053335438</v>
      </c>
    </row>
    <row r="307" spans="1:14" x14ac:dyDescent="0.25">
      <c r="A307" s="35"/>
      <c r="B307" s="51" t="s">
        <v>209</v>
      </c>
      <c r="C307" s="35">
        <v>4</v>
      </c>
      <c r="D307" s="55">
        <v>25.411999999999999</v>
      </c>
      <c r="E307" s="102">
        <v>1833</v>
      </c>
      <c r="F307" s="120">
        <v>10093530</v>
      </c>
      <c r="G307" s="41">
        <v>100</v>
      </c>
      <c r="H307" s="50">
        <f t="shared" si="53"/>
        <v>10093530</v>
      </c>
      <c r="I307" s="10">
        <f t="shared" si="52"/>
        <v>0</v>
      </c>
      <c r="J307" s="10">
        <f t="shared" si="54"/>
        <v>5506.5630114566284</v>
      </c>
      <c r="K307" s="10">
        <f t="shared" si="55"/>
        <v>-3527.2717227287603</v>
      </c>
      <c r="L307" s="10">
        <f t="shared" si="56"/>
        <v>608121.15759344061</v>
      </c>
      <c r="M307" s="10"/>
      <c r="N307" s="10">
        <f t="shared" si="46"/>
        <v>608121.15759344061</v>
      </c>
    </row>
    <row r="308" spans="1:14" x14ac:dyDescent="0.25">
      <c r="A308" s="35"/>
      <c r="B308" s="51" t="s">
        <v>210</v>
      </c>
      <c r="C308" s="35">
        <v>4</v>
      </c>
      <c r="D308" s="55">
        <v>15.786300000000002</v>
      </c>
      <c r="E308" s="102">
        <v>1255</v>
      </c>
      <c r="F308" s="120">
        <v>489400</v>
      </c>
      <c r="G308" s="41">
        <v>100</v>
      </c>
      <c r="H308" s="50">
        <f t="shared" si="53"/>
        <v>489400</v>
      </c>
      <c r="I308" s="10">
        <f t="shared" si="52"/>
        <v>0</v>
      </c>
      <c r="J308" s="10">
        <f t="shared" si="54"/>
        <v>389.9601593625498</v>
      </c>
      <c r="K308" s="10">
        <f t="shared" si="55"/>
        <v>1589.3311293653182</v>
      </c>
      <c r="L308" s="10">
        <f t="shared" si="56"/>
        <v>1735425.5500482207</v>
      </c>
      <c r="M308" s="10"/>
      <c r="N308" s="10">
        <f t="shared" si="46"/>
        <v>1735425.5500482207</v>
      </c>
    </row>
    <row r="309" spans="1:14" x14ac:dyDescent="0.25">
      <c r="A309" s="35"/>
      <c r="B309" s="51" t="s">
        <v>211</v>
      </c>
      <c r="C309" s="35">
        <v>4</v>
      </c>
      <c r="D309" s="55">
        <v>10.5017</v>
      </c>
      <c r="E309" s="102">
        <v>992</v>
      </c>
      <c r="F309" s="120">
        <v>423540</v>
      </c>
      <c r="G309" s="41">
        <v>100</v>
      </c>
      <c r="H309" s="50">
        <f t="shared" si="53"/>
        <v>423540</v>
      </c>
      <c r="I309" s="10">
        <f t="shared" si="52"/>
        <v>0</v>
      </c>
      <c r="J309" s="10">
        <f t="shared" si="54"/>
        <v>426.95564516129031</v>
      </c>
      <c r="K309" s="10">
        <f t="shared" si="55"/>
        <v>1552.3356435665778</v>
      </c>
      <c r="L309" s="10">
        <f t="shared" si="56"/>
        <v>1608844.5828046075</v>
      </c>
      <c r="M309" s="10"/>
      <c r="N309" s="10">
        <f t="shared" ref="N309:N372" si="57">L309+M309</f>
        <v>1608844.5828046075</v>
      </c>
    </row>
    <row r="310" spans="1:14" x14ac:dyDescent="0.25">
      <c r="A310" s="35"/>
      <c r="B310" s="51" t="s">
        <v>212</v>
      </c>
      <c r="C310" s="35">
        <v>4</v>
      </c>
      <c r="D310" s="55">
        <v>24.389000000000003</v>
      </c>
      <c r="E310" s="102">
        <v>2055</v>
      </c>
      <c r="F310" s="120">
        <v>1737740</v>
      </c>
      <c r="G310" s="41">
        <v>100</v>
      </c>
      <c r="H310" s="50">
        <f t="shared" si="53"/>
        <v>1737740</v>
      </c>
      <c r="I310" s="10">
        <f t="shared" si="52"/>
        <v>0</v>
      </c>
      <c r="J310" s="10">
        <f t="shared" si="54"/>
        <v>845.61557177615566</v>
      </c>
      <c r="K310" s="10">
        <f t="shared" si="55"/>
        <v>1133.6757169517123</v>
      </c>
      <c r="L310" s="10">
        <f t="shared" si="56"/>
        <v>1607484.9335488449</v>
      </c>
      <c r="M310" s="10"/>
      <c r="N310" s="10">
        <f t="shared" si="57"/>
        <v>1607484.9335488449</v>
      </c>
    </row>
    <row r="311" spans="1:14" x14ac:dyDescent="0.25">
      <c r="A311" s="35"/>
      <c r="B311" s="51" t="s">
        <v>767</v>
      </c>
      <c r="C311" s="35">
        <v>4</v>
      </c>
      <c r="D311" s="55">
        <v>23.262899999999998</v>
      </c>
      <c r="E311" s="102">
        <v>1255</v>
      </c>
      <c r="F311" s="120">
        <v>822540</v>
      </c>
      <c r="G311" s="41">
        <v>100</v>
      </c>
      <c r="H311" s="50">
        <f t="shared" si="53"/>
        <v>822540</v>
      </c>
      <c r="I311" s="10">
        <f t="shared" si="52"/>
        <v>0</v>
      </c>
      <c r="J311" s="10">
        <f t="shared" si="54"/>
        <v>655.41035856573706</v>
      </c>
      <c r="K311" s="10">
        <f t="shared" si="55"/>
        <v>1323.8809301621309</v>
      </c>
      <c r="L311" s="10">
        <f t="shared" si="56"/>
        <v>1552196.7410491649</v>
      </c>
      <c r="M311" s="10"/>
      <c r="N311" s="10">
        <f t="shared" si="57"/>
        <v>1552196.7410491649</v>
      </c>
    </row>
    <row r="312" spans="1:14" x14ac:dyDescent="0.25">
      <c r="A312" s="35"/>
      <c r="B312" s="51"/>
      <c r="C312" s="35"/>
      <c r="D312" s="55">
        <v>0</v>
      </c>
      <c r="E312" s="104"/>
      <c r="F312" s="65"/>
      <c r="G312" s="41"/>
      <c r="H312" s="65"/>
      <c r="I312" s="66"/>
      <c r="J312" s="66"/>
      <c r="K312" s="10"/>
      <c r="L312" s="10"/>
      <c r="M312" s="10"/>
      <c r="N312" s="10"/>
    </row>
    <row r="313" spans="1:14" x14ac:dyDescent="0.25">
      <c r="A313" s="30" t="s">
        <v>213</v>
      </c>
      <c r="B313" s="43" t="s">
        <v>2</v>
      </c>
      <c r="C313" s="44"/>
      <c r="D313" s="3">
        <v>644.12480000000005</v>
      </c>
      <c r="E313" s="105">
        <f>E314</f>
        <v>29674</v>
      </c>
      <c r="F313" s="37">
        <v>0</v>
      </c>
      <c r="G313" s="41"/>
      <c r="H313" s="37">
        <f>H315</f>
        <v>5459855</v>
      </c>
      <c r="I313" s="8">
        <f>I315</f>
        <v>-5459855</v>
      </c>
      <c r="J313" s="8"/>
      <c r="K313" s="10"/>
      <c r="L313" s="10"/>
      <c r="M313" s="9">
        <f>M315</f>
        <v>12681490.071722049</v>
      </c>
      <c r="N313" s="8">
        <f t="shared" si="57"/>
        <v>12681490.071722049</v>
      </c>
    </row>
    <row r="314" spans="1:14" x14ac:dyDescent="0.25">
      <c r="A314" s="30" t="s">
        <v>213</v>
      </c>
      <c r="B314" s="43" t="s">
        <v>3</v>
      </c>
      <c r="C314" s="44"/>
      <c r="D314" s="3">
        <v>644.12480000000005</v>
      </c>
      <c r="E314" s="105">
        <f>SUM(E316:E337)</f>
        <v>29674</v>
      </c>
      <c r="F314" s="37">
        <f>SUM(F316:F337)</f>
        <v>37621100</v>
      </c>
      <c r="G314" s="41"/>
      <c r="H314" s="37">
        <f>SUM(H316:H337)</f>
        <v>26701390</v>
      </c>
      <c r="I314" s="8">
        <f>SUM(I316:I337)</f>
        <v>10919710</v>
      </c>
      <c r="J314" s="8"/>
      <c r="K314" s="10"/>
      <c r="L314" s="8">
        <f>SUM(L316:L337)</f>
        <v>34778548.624118909</v>
      </c>
      <c r="M314" s="10"/>
      <c r="N314" s="8">
        <f t="shared" si="57"/>
        <v>34778548.624118909</v>
      </c>
    </row>
    <row r="315" spans="1:14" x14ac:dyDescent="0.25">
      <c r="A315" s="35"/>
      <c r="B315" s="51" t="s">
        <v>26</v>
      </c>
      <c r="C315" s="35">
        <v>2</v>
      </c>
      <c r="D315" s="55">
        <v>0</v>
      </c>
      <c r="E315" s="106"/>
      <c r="F315" s="50">
        <v>0</v>
      </c>
      <c r="G315" s="41">
        <v>25</v>
      </c>
      <c r="H315" s="50">
        <f>F328*G315/100</f>
        <v>5459855</v>
      </c>
      <c r="I315" s="10">
        <f t="shared" ref="I315:I337" si="58">F315-H315</f>
        <v>-5459855</v>
      </c>
      <c r="J315" s="10"/>
      <c r="K315" s="10"/>
      <c r="L315" s="10"/>
      <c r="M315" s="10">
        <f>($L$7*$L$8*E313/$L$10)+($L$7*$L$9*D313/$L$11)</f>
        <v>12681490.071722049</v>
      </c>
      <c r="N315" s="10">
        <f t="shared" si="57"/>
        <v>12681490.071722049</v>
      </c>
    </row>
    <row r="316" spans="1:14" x14ac:dyDescent="0.25">
      <c r="A316" s="35"/>
      <c r="B316" s="51" t="s">
        <v>214</v>
      </c>
      <c r="C316" s="35">
        <v>4</v>
      </c>
      <c r="D316" s="55">
        <v>39.805700000000002</v>
      </c>
      <c r="E316" s="102">
        <v>991</v>
      </c>
      <c r="F316" s="120">
        <v>586750</v>
      </c>
      <c r="G316" s="41">
        <v>100</v>
      </c>
      <c r="H316" s="50">
        <f t="shared" ref="H316:H337" si="59">F316*G316/100</f>
        <v>586750</v>
      </c>
      <c r="I316" s="10">
        <f t="shared" si="58"/>
        <v>0</v>
      </c>
      <c r="J316" s="10">
        <f t="shared" ref="J316:J337" si="60">F316/E316</f>
        <v>592.07870837537837</v>
      </c>
      <c r="K316" s="10">
        <f t="shared" ref="K316:K337" si="61">$J$11*$J$19-J316</f>
        <v>1387.2125803524896</v>
      </c>
      <c r="L316" s="10">
        <f t="shared" ref="L316:L337" si="62">IF(K316&gt;0,$J$7*$J$8*(K316/$K$19),0)+$J$7*$J$9*(E316/$E$19)+$J$7*$J$10*(D316/$D$19)</f>
        <v>1621446.8118138483</v>
      </c>
      <c r="M316" s="10"/>
      <c r="N316" s="10">
        <f t="shared" si="57"/>
        <v>1621446.8118138483</v>
      </c>
    </row>
    <row r="317" spans="1:14" x14ac:dyDescent="0.25">
      <c r="A317" s="35"/>
      <c r="B317" s="51" t="s">
        <v>215</v>
      </c>
      <c r="C317" s="35">
        <v>4</v>
      </c>
      <c r="D317" s="55">
        <v>50.628500000000003</v>
      </c>
      <c r="E317" s="102">
        <v>2288</v>
      </c>
      <c r="F317" s="120">
        <v>1170310</v>
      </c>
      <c r="G317" s="41">
        <v>100</v>
      </c>
      <c r="H317" s="50">
        <f t="shared" si="59"/>
        <v>1170310</v>
      </c>
      <c r="I317" s="10">
        <f t="shared" si="58"/>
        <v>0</v>
      </c>
      <c r="J317" s="10">
        <f t="shared" si="60"/>
        <v>511.49912587412587</v>
      </c>
      <c r="K317" s="10">
        <f t="shared" si="61"/>
        <v>1467.7921628537422</v>
      </c>
      <c r="L317" s="10">
        <f t="shared" si="62"/>
        <v>2082211.3930614735</v>
      </c>
      <c r="M317" s="10"/>
      <c r="N317" s="10">
        <f t="shared" si="57"/>
        <v>2082211.3930614735</v>
      </c>
    </row>
    <row r="318" spans="1:14" x14ac:dyDescent="0.25">
      <c r="A318" s="35"/>
      <c r="B318" s="51" t="s">
        <v>54</v>
      </c>
      <c r="C318" s="35">
        <v>4</v>
      </c>
      <c r="D318" s="55">
        <v>17.781400000000001</v>
      </c>
      <c r="E318" s="102">
        <v>516</v>
      </c>
      <c r="F318" s="120">
        <v>198740</v>
      </c>
      <c r="G318" s="41">
        <v>100</v>
      </c>
      <c r="H318" s="50">
        <f t="shared" si="59"/>
        <v>198740</v>
      </c>
      <c r="I318" s="10">
        <f t="shared" si="58"/>
        <v>0</v>
      </c>
      <c r="J318" s="10">
        <f t="shared" si="60"/>
        <v>385.15503875968994</v>
      </c>
      <c r="K318" s="10">
        <f t="shared" si="61"/>
        <v>1594.1362499681782</v>
      </c>
      <c r="L318" s="10">
        <f t="shared" si="62"/>
        <v>1557242.0082574459</v>
      </c>
      <c r="M318" s="10"/>
      <c r="N318" s="10">
        <f t="shared" si="57"/>
        <v>1557242.0082574459</v>
      </c>
    </row>
    <row r="319" spans="1:14" x14ac:dyDescent="0.25">
      <c r="A319" s="35"/>
      <c r="B319" s="51" t="s">
        <v>216</v>
      </c>
      <c r="C319" s="35">
        <v>4</v>
      </c>
      <c r="D319" s="55">
        <v>43.372099999999996</v>
      </c>
      <c r="E319" s="102">
        <v>1164</v>
      </c>
      <c r="F319" s="120">
        <v>573760</v>
      </c>
      <c r="G319" s="41">
        <v>100</v>
      </c>
      <c r="H319" s="50">
        <f t="shared" si="59"/>
        <v>573760</v>
      </c>
      <c r="I319" s="10">
        <f t="shared" si="58"/>
        <v>0</v>
      </c>
      <c r="J319" s="10">
        <f t="shared" si="60"/>
        <v>492.92096219931273</v>
      </c>
      <c r="K319" s="10">
        <f t="shared" si="61"/>
        <v>1486.3703265285553</v>
      </c>
      <c r="L319" s="10">
        <f t="shared" si="62"/>
        <v>1767664.5267667496</v>
      </c>
      <c r="M319" s="10"/>
      <c r="N319" s="10">
        <f t="shared" si="57"/>
        <v>1767664.5267667496</v>
      </c>
    </row>
    <row r="320" spans="1:14" x14ac:dyDescent="0.25">
      <c r="A320" s="35"/>
      <c r="B320" s="51" t="s">
        <v>217</v>
      </c>
      <c r="C320" s="35">
        <v>4</v>
      </c>
      <c r="D320" s="55">
        <v>24.393000000000001</v>
      </c>
      <c r="E320" s="102">
        <v>787</v>
      </c>
      <c r="F320" s="120">
        <v>1778480</v>
      </c>
      <c r="G320" s="41">
        <v>100</v>
      </c>
      <c r="H320" s="50">
        <f t="shared" si="59"/>
        <v>1778480</v>
      </c>
      <c r="I320" s="10">
        <f t="shared" si="58"/>
        <v>0</v>
      </c>
      <c r="J320" s="10">
        <f t="shared" si="60"/>
        <v>2259.8221092757308</v>
      </c>
      <c r="K320" s="10">
        <f t="shared" si="61"/>
        <v>-280.53082054786273</v>
      </c>
      <c r="L320" s="10">
        <f t="shared" si="62"/>
        <v>330463.56311458134</v>
      </c>
      <c r="M320" s="10"/>
      <c r="N320" s="10">
        <f t="shared" si="57"/>
        <v>330463.56311458134</v>
      </c>
    </row>
    <row r="321" spans="1:14" x14ac:dyDescent="0.25">
      <c r="A321" s="35"/>
      <c r="B321" s="51" t="s">
        <v>218</v>
      </c>
      <c r="C321" s="35">
        <v>4</v>
      </c>
      <c r="D321" s="55">
        <v>23.819200000000002</v>
      </c>
      <c r="E321" s="102">
        <v>983</v>
      </c>
      <c r="F321" s="120">
        <v>653580</v>
      </c>
      <c r="G321" s="41">
        <v>100</v>
      </c>
      <c r="H321" s="50">
        <f t="shared" si="59"/>
        <v>653580</v>
      </c>
      <c r="I321" s="10">
        <f t="shared" si="58"/>
        <v>0</v>
      </c>
      <c r="J321" s="10">
        <f t="shared" si="60"/>
        <v>664.88301119023401</v>
      </c>
      <c r="K321" s="10">
        <f t="shared" si="61"/>
        <v>1314.4082775376341</v>
      </c>
      <c r="L321" s="10">
        <f t="shared" si="62"/>
        <v>1476309.3431394536</v>
      </c>
      <c r="M321" s="10"/>
      <c r="N321" s="10">
        <f t="shared" si="57"/>
        <v>1476309.3431394536</v>
      </c>
    </row>
    <row r="322" spans="1:14" s="31" customFormat="1" x14ac:dyDescent="0.25">
      <c r="A322" s="35"/>
      <c r="B322" s="51" t="s">
        <v>219</v>
      </c>
      <c r="C322" s="35">
        <v>4</v>
      </c>
      <c r="D322" s="55">
        <v>26.022399999999998</v>
      </c>
      <c r="E322" s="102">
        <v>856</v>
      </c>
      <c r="F322" s="154">
        <v>410630</v>
      </c>
      <c r="G322" s="41">
        <v>100</v>
      </c>
      <c r="H322" s="50">
        <f t="shared" si="59"/>
        <v>410630</v>
      </c>
      <c r="I322" s="50">
        <f t="shared" si="58"/>
        <v>0</v>
      </c>
      <c r="J322" s="50">
        <f t="shared" si="60"/>
        <v>479.70794392523362</v>
      </c>
      <c r="K322" s="50">
        <f t="shared" si="61"/>
        <v>1499.5833448026344</v>
      </c>
      <c r="L322" s="50">
        <f t="shared" si="62"/>
        <v>1609221.951404419</v>
      </c>
      <c r="M322" s="50"/>
      <c r="N322" s="50">
        <f t="shared" si="57"/>
        <v>1609221.951404419</v>
      </c>
    </row>
    <row r="323" spans="1:14" x14ac:dyDescent="0.25">
      <c r="A323" s="35"/>
      <c r="B323" s="51" t="s">
        <v>213</v>
      </c>
      <c r="C323" s="35">
        <v>4</v>
      </c>
      <c r="D323" s="55">
        <v>27.476400000000002</v>
      </c>
      <c r="E323" s="102">
        <v>1144</v>
      </c>
      <c r="F323" s="120">
        <v>583979.99999999988</v>
      </c>
      <c r="G323" s="41">
        <v>100</v>
      </c>
      <c r="H323" s="50">
        <f t="shared" si="59"/>
        <v>583979.99999999988</v>
      </c>
      <c r="I323" s="10">
        <f t="shared" si="58"/>
        <v>0</v>
      </c>
      <c r="J323" s="10">
        <f t="shared" si="60"/>
        <v>510.47202797202789</v>
      </c>
      <c r="K323" s="10">
        <f t="shared" si="61"/>
        <v>1468.8192607558401</v>
      </c>
      <c r="L323" s="10">
        <f t="shared" si="62"/>
        <v>1666014.7807879003</v>
      </c>
      <c r="M323" s="10"/>
      <c r="N323" s="10">
        <f t="shared" si="57"/>
        <v>1666014.7807879003</v>
      </c>
    </row>
    <row r="324" spans="1:14" x14ac:dyDescent="0.25">
      <c r="A324" s="35"/>
      <c r="B324" s="51" t="s">
        <v>220</v>
      </c>
      <c r="C324" s="35">
        <v>4</v>
      </c>
      <c r="D324" s="55">
        <v>15</v>
      </c>
      <c r="E324" s="102">
        <v>396</v>
      </c>
      <c r="F324" s="120">
        <v>308380</v>
      </c>
      <c r="G324" s="41">
        <v>100</v>
      </c>
      <c r="H324" s="50">
        <f t="shared" si="59"/>
        <v>308380</v>
      </c>
      <c r="I324" s="10">
        <f t="shared" si="58"/>
        <v>0</v>
      </c>
      <c r="J324" s="10">
        <f t="shared" si="60"/>
        <v>778.73737373737379</v>
      </c>
      <c r="K324" s="10">
        <f t="shared" si="61"/>
        <v>1200.5539149904944</v>
      </c>
      <c r="L324" s="10">
        <f t="shared" si="62"/>
        <v>1182971.925870447</v>
      </c>
      <c r="M324" s="10"/>
      <c r="N324" s="10">
        <f t="shared" si="57"/>
        <v>1182971.925870447</v>
      </c>
    </row>
    <row r="325" spans="1:14" x14ac:dyDescent="0.25">
      <c r="A325" s="35"/>
      <c r="B325" s="51" t="s">
        <v>221</v>
      </c>
      <c r="C325" s="35">
        <v>4</v>
      </c>
      <c r="D325" s="54">
        <v>39.362300000000005</v>
      </c>
      <c r="E325" s="102">
        <v>1478</v>
      </c>
      <c r="F325" s="120">
        <v>465080</v>
      </c>
      <c r="G325" s="41">
        <v>100</v>
      </c>
      <c r="H325" s="50">
        <f t="shared" si="59"/>
        <v>465080</v>
      </c>
      <c r="I325" s="10">
        <f t="shared" si="58"/>
        <v>0</v>
      </c>
      <c r="J325" s="10">
        <f t="shared" si="60"/>
        <v>314.6684709066306</v>
      </c>
      <c r="K325" s="10">
        <f t="shared" si="61"/>
        <v>1664.6228178212375</v>
      </c>
      <c r="L325" s="10">
        <f t="shared" si="62"/>
        <v>1977681.6734836209</v>
      </c>
      <c r="M325" s="10"/>
      <c r="N325" s="10">
        <f t="shared" si="57"/>
        <v>1977681.6734836209</v>
      </c>
    </row>
    <row r="326" spans="1:14" x14ac:dyDescent="0.25">
      <c r="A326" s="35"/>
      <c r="B326" s="51" t="s">
        <v>132</v>
      </c>
      <c r="C326" s="35">
        <v>4</v>
      </c>
      <c r="D326" s="55">
        <v>32.915100000000002</v>
      </c>
      <c r="E326" s="102">
        <v>627</v>
      </c>
      <c r="F326" s="120">
        <v>295340</v>
      </c>
      <c r="G326" s="41">
        <v>100</v>
      </c>
      <c r="H326" s="50">
        <f t="shared" si="59"/>
        <v>295340</v>
      </c>
      <c r="I326" s="10">
        <f t="shared" si="58"/>
        <v>0</v>
      </c>
      <c r="J326" s="10">
        <f t="shared" si="60"/>
        <v>471.03668261562996</v>
      </c>
      <c r="K326" s="10">
        <f t="shared" si="61"/>
        <v>1508.254606112238</v>
      </c>
      <c r="L326" s="10">
        <f t="shared" si="62"/>
        <v>1592287.0894687541</v>
      </c>
      <c r="M326" s="10"/>
      <c r="N326" s="10">
        <f t="shared" si="57"/>
        <v>1592287.0894687541</v>
      </c>
    </row>
    <row r="327" spans="1:14" x14ac:dyDescent="0.25">
      <c r="A327" s="35"/>
      <c r="B327" s="51" t="s">
        <v>768</v>
      </c>
      <c r="C327" s="35">
        <v>4</v>
      </c>
      <c r="D327" s="55">
        <v>27.975200000000001</v>
      </c>
      <c r="E327" s="102">
        <v>1398</v>
      </c>
      <c r="F327" s="120">
        <v>540800</v>
      </c>
      <c r="G327" s="41">
        <v>100</v>
      </c>
      <c r="H327" s="50">
        <f t="shared" si="59"/>
        <v>540800</v>
      </c>
      <c r="I327" s="10">
        <f t="shared" si="58"/>
        <v>0</v>
      </c>
      <c r="J327" s="10">
        <f t="shared" si="60"/>
        <v>386.83834048640915</v>
      </c>
      <c r="K327" s="10">
        <f t="shared" si="61"/>
        <v>1592.4529482414589</v>
      </c>
      <c r="L327" s="10">
        <f t="shared" si="62"/>
        <v>1837986.5421542262</v>
      </c>
      <c r="M327" s="10"/>
      <c r="N327" s="10">
        <f t="shared" si="57"/>
        <v>1837986.5421542262</v>
      </c>
    </row>
    <row r="328" spans="1:14" x14ac:dyDescent="0.25">
      <c r="A328" s="35"/>
      <c r="B328" s="51" t="s">
        <v>903</v>
      </c>
      <c r="C328" s="35">
        <v>3</v>
      </c>
      <c r="D328" s="55">
        <v>6.8707000000000011</v>
      </c>
      <c r="E328" s="102">
        <v>5393</v>
      </c>
      <c r="F328" s="120">
        <v>21839420</v>
      </c>
      <c r="G328" s="41">
        <v>50</v>
      </c>
      <c r="H328" s="50">
        <f t="shared" si="59"/>
        <v>10919710</v>
      </c>
      <c r="I328" s="10">
        <f t="shared" si="58"/>
        <v>10919710</v>
      </c>
      <c r="J328" s="10">
        <f t="shared" si="60"/>
        <v>4049.5865010198404</v>
      </c>
      <c r="K328" s="10">
        <f t="shared" si="61"/>
        <v>-2070.2952122919723</v>
      </c>
      <c r="L328" s="10">
        <f t="shared" si="62"/>
        <v>1439874.7836188904</v>
      </c>
      <c r="M328" s="10"/>
      <c r="N328" s="10">
        <f t="shared" si="57"/>
        <v>1439874.7836188904</v>
      </c>
    </row>
    <row r="329" spans="1:14" x14ac:dyDescent="0.25">
      <c r="A329" s="35"/>
      <c r="B329" s="51" t="s">
        <v>223</v>
      </c>
      <c r="C329" s="35">
        <v>4</v>
      </c>
      <c r="D329" s="55">
        <v>14.065399999999999</v>
      </c>
      <c r="E329" s="102">
        <v>489</v>
      </c>
      <c r="F329" s="120">
        <v>215250</v>
      </c>
      <c r="G329" s="41">
        <v>100</v>
      </c>
      <c r="H329" s="50">
        <f t="shared" si="59"/>
        <v>215250</v>
      </c>
      <c r="I329" s="10">
        <f t="shared" si="58"/>
        <v>0</v>
      </c>
      <c r="J329" s="10">
        <f t="shared" si="60"/>
        <v>440.18404907975463</v>
      </c>
      <c r="K329" s="10">
        <f t="shared" si="61"/>
        <v>1539.1072396481134</v>
      </c>
      <c r="L329" s="10">
        <f t="shared" si="62"/>
        <v>1485133.0370306689</v>
      </c>
      <c r="M329" s="10"/>
      <c r="N329" s="10">
        <f t="shared" si="57"/>
        <v>1485133.0370306689</v>
      </c>
    </row>
    <row r="330" spans="1:14" x14ac:dyDescent="0.25">
      <c r="A330" s="35"/>
      <c r="B330" s="51" t="s">
        <v>224</v>
      </c>
      <c r="C330" s="35">
        <v>4</v>
      </c>
      <c r="D330" s="55">
        <v>39.993099999999998</v>
      </c>
      <c r="E330" s="102">
        <v>1041</v>
      </c>
      <c r="F330" s="120">
        <v>596200</v>
      </c>
      <c r="G330" s="41">
        <v>100</v>
      </c>
      <c r="H330" s="50">
        <f t="shared" si="59"/>
        <v>596200</v>
      </c>
      <c r="I330" s="10">
        <f t="shared" si="58"/>
        <v>0</v>
      </c>
      <c r="J330" s="10">
        <f t="shared" si="60"/>
        <v>572.71853986551389</v>
      </c>
      <c r="K330" s="10">
        <f t="shared" si="61"/>
        <v>1406.5727488623543</v>
      </c>
      <c r="L330" s="10">
        <f t="shared" si="62"/>
        <v>1651601.7308569588</v>
      </c>
      <c r="M330" s="10"/>
      <c r="N330" s="10">
        <f t="shared" si="57"/>
        <v>1651601.7308569588</v>
      </c>
    </row>
    <row r="331" spans="1:14" x14ac:dyDescent="0.25">
      <c r="A331" s="35"/>
      <c r="B331" s="51" t="s">
        <v>225</v>
      </c>
      <c r="C331" s="35">
        <v>4</v>
      </c>
      <c r="D331" s="55">
        <v>8.6809999999999992</v>
      </c>
      <c r="E331" s="102">
        <v>888</v>
      </c>
      <c r="F331" s="120">
        <v>657420.00000000012</v>
      </c>
      <c r="G331" s="41">
        <v>100</v>
      </c>
      <c r="H331" s="50">
        <f t="shared" si="59"/>
        <v>657420.00000000012</v>
      </c>
      <c r="I331" s="10">
        <f t="shared" si="58"/>
        <v>0</v>
      </c>
      <c r="J331" s="10">
        <f t="shared" si="60"/>
        <v>740.33783783783792</v>
      </c>
      <c r="K331" s="10">
        <f t="shared" si="61"/>
        <v>1238.9534508900301</v>
      </c>
      <c r="L331" s="10">
        <f t="shared" si="62"/>
        <v>1310664.8872239913</v>
      </c>
      <c r="M331" s="10"/>
      <c r="N331" s="10">
        <f t="shared" si="57"/>
        <v>1310664.8872239913</v>
      </c>
    </row>
    <row r="332" spans="1:14" x14ac:dyDescent="0.25">
      <c r="A332" s="35"/>
      <c r="B332" s="51" t="s">
        <v>226</v>
      </c>
      <c r="C332" s="35">
        <v>4</v>
      </c>
      <c r="D332" s="55">
        <v>23.636699999999998</v>
      </c>
      <c r="E332" s="102">
        <v>702</v>
      </c>
      <c r="F332" s="120">
        <v>349800</v>
      </c>
      <c r="G332" s="41">
        <v>100</v>
      </c>
      <c r="H332" s="50">
        <f t="shared" si="59"/>
        <v>349800</v>
      </c>
      <c r="I332" s="10">
        <f t="shared" si="58"/>
        <v>0</v>
      </c>
      <c r="J332" s="10">
        <f t="shared" si="60"/>
        <v>498.29059829059827</v>
      </c>
      <c r="K332" s="10">
        <f t="shared" si="61"/>
        <v>1481.0006904372699</v>
      </c>
      <c r="L332" s="10">
        <f t="shared" si="62"/>
        <v>1541320.9680187856</v>
      </c>
      <c r="M332" s="10"/>
      <c r="N332" s="10">
        <f t="shared" si="57"/>
        <v>1541320.9680187856</v>
      </c>
    </row>
    <row r="333" spans="1:14" x14ac:dyDescent="0.25">
      <c r="A333" s="35"/>
      <c r="B333" s="51" t="s">
        <v>227</v>
      </c>
      <c r="C333" s="35">
        <v>4</v>
      </c>
      <c r="D333" s="55">
        <v>35.176200000000001</v>
      </c>
      <c r="E333" s="102">
        <v>1224</v>
      </c>
      <c r="F333" s="120">
        <v>539100</v>
      </c>
      <c r="G333" s="41">
        <v>100</v>
      </c>
      <c r="H333" s="50">
        <f t="shared" si="59"/>
        <v>539100</v>
      </c>
      <c r="I333" s="10">
        <f t="shared" si="58"/>
        <v>0</v>
      </c>
      <c r="J333" s="10">
        <f t="shared" si="60"/>
        <v>440.44117647058823</v>
      </c>
      <c r="K333" s="10">
        <f t="shared" si="61"/>
        <v>1538.8501122572798</v>
      </c>
      <c r="L333" s="10">
        <f t="shared" si="62"/>
        <v>1784952.412202209</v>
      </c>
      <c r="M333" s="10"/>
      <c r="N333" s="10">
        <f t="shared" si="57"/>
        <v>1784952.412202209</v>
      </c>
    </row>
    <row r="334" spans="1:14" x14ac:dyDescent="0.25">
      <c r="A334" s="35"/>
      <c r="B334" s="51" t="s">
        <v>228</v>
      </c>
      <c r="C334" s="35">
        <v>4</v>
      </c>
      <c r="D334" s="55">
        <v>33.835300000000004</v>
      </c>
      <c r="E334" s="102">
        <v>1434</v>
      </c>
      <c r="F334" s="120">
        <v>780950</v>
      </c>
      <c r="G334" s="41">
        <v>100</v>
      </c>
      <c r="H334" s="50">
        <f t="shared" si="59"/>
        <v>780950</v>
      </c>
      <c r="I334" s="10">
        <f t="shared" si="58"/>
        <v>0</v>
      </c>
      <c r="J334" s="10">
        <f t="shared" si="60"/>
        <v>544.59553695955367</v>
      </c>
      <c r="K334" s="10">
        <f t="shared" si="61"/>
        <v>1434.6957517683145</v>
      </c>
      <c r="L334" s="10">
        <f t="shared" si="62"/>
        <v>1745758.3710605754</v>
      </c>
      <c r="M334" s="10"/>
      <c r="N334" s="10">
        <f t="shared" si="57"/>
        <v>1745758.3710605754</v>
      </c>
    </row>
    <row r="335" spans="1:14" x14ac:dyDescent="0.25">
      <c r="A335" s="35"/>
      <c r="B335" s="51" t="s">
        <v>769</v>
      </c>
      <c r="C335" s="35">
        <v>4</v>
      </c>
      <c r="D335" s="55">
        <v>47.278100000000009</v>
      </c>
      <c r="E335" s="102">
        <v>2451</v>
      </c>
      <c r="F335" s="120">
        <v>1586550</v>
      </c>
      <c r="G335" s="41">
        <v>100</v>
      </c>
      <c r="H335" s="50">
        <f t="shared" si="59"/>
        <v>1586550</v>
      </c>
      <c r="I335" s="10">
        <f t="shared" si="58"/>
        <v>0</v>
      </c>
      <c r="J335" s="10">
        <f t="shared" si="60"/>
        <v>647.30722154222769</v>
      </c>
      <c r="K335" s="10">
        <f t="shared" si="61"/>
        <v>1331.9840671856405</v>
      </c>
      <c r="L335" s="10">
        <f t="shared" si="62"/>
        <v>1994001.8793748142</v>
      </c>
      <c r="M335" s="10"/>
      <c r="N335" s="10">
        <f t="shared" si="57"/>
        <v>1994001.8793748142</v>
      </c>
    </row>
    <row r="336" spans="1:14" x14ac:dyDescent="0.25">
      <c r="A336" s="35"/>
      <c r="B336" s="51" t="s">
        <v>229</v>
      </c>
      <c r="C336" s="35">
        <v>4</v>
      </c>
      <c r="D336" s="55">
        <v>17.511099999999999</v>
      </c>
      <c r="E336" s="102">
        <v>477</v>
      </c>
      <c r="F336" s="120">
        <v>289350</v>
      </c>
      <c r="G336" s="41">
        <v>100</v>
      </c>
      <c r="H336" s="50">
        <f t="shared" si="59"/>
        <v>289350</v>
      </c>
      <c r="I336" s="10">
        <f t="shared" si="58"/>
        <v>0</v>
      </c>
      <c r="J336" s="10">
        <f t="shared" si="60"/>
        <v>606.60377358490564</v>
      </c>
      <c r="K336" s="10">
        <f t="shared" si="61"/>
        <v>1372.6875151429624</v>
      </c>
      <c r="L336" s="10">
        <f t="shared" si="62"/>
        <v>1360747.2969544334</v>
      </c>
      <c r="M336" s="10"/>
      <c r="N336" s="10">
        <f t="shared" si="57"/>
        <v>1360747.2969544334</v>
      </c>
    </row>
    <row r="337" spans="1:14" x14ac:dyDescent="0.25">
      <c r="A337" s="35"/>
      <c r="B337" s="51" t="s">
        <v>230</v>
      </c>
      <c r="C337" s="35">
        <v>4</v>
      </c>
      <c r="D337" s="55">
        <v>48.5259</v>
      </c>
      <c r="E337" s="102">
        <v>2947</v>
      </c>
      <c r="F337" s="120">
        <v>3201230</v>
      </c>
      <c r="G337" s="41">
        <v>100</v>
      </c>
      <c r="H337" s="50">
        <f t="shared" si="59"/>
        <v>3201230</v>
      </c>
      <c r="I337" s="10">
        <f t="shared" si="58"/>
        <v>0</v>
      </c>
      <c r="J337" s="10">
        <f t="shared" si="60"/>
        <v>1086.2673905666779</v>
      </c>
      <c r="K337" s="10">
        <f t="shared" si="61"/>
        <v>893.02389816119012</v>
      </c>
      <c r="L337" s="10">
        <f t="shared" si="62"/>
        <v>1762991.6484546601</v>
      </c>
      <c r="M337" s="10"/>
      <c r="N337" s="10">
        <f t="shared" si="57"/>
        <v>1762991.6484546601</v>
      </c>
    </row>
    <row r="338" spans="1:14" x14ac:dyDescent="0.25">
      <c r="A338" s="35"/>
      <c r="B338" s="51"/>
      <c r="C338" s="35"/>
      <c r="D338" s="55">
        <v>0</v>
      </c>
      <c r="E338" s="104"/>
      <c r="F338" s="65"/>
      <c r="G338" s="41"/>
      <c r="H338" s="65"/>
      <c r="I338" s="66"/>
      <c r="J338" s="66"/>
      <c r="K338" s="10"/>
      <c r="L338" s="10"/>
      <c r="M338" s="10"/>
      <c r="N338" s="10"/>
    </row>
    <row r="339" spans="1:14" x14ac:dyDescent="0.25">
      <c r="A339" s="30" t="s">
        <v>231</v>
      </c>
      <c r="B339" s="43" t="s">
        <v>2</v>
      </c>
      <c r="C339" s="44"/>
      <c r="D339" s="3">
        <v>999.91469999999981</v>
      </c>
      <c r="E339" s="105">
        <f>E340</f>
        <v>56747</v>
      </c>
      <c r="F339" s="37">
        <v>0</v>
      </c>
      <c r="G339" s="41"/>
      <c r="H339" s="37">
        <f>H341</f>
        <v>11254100</v>
      </c>
      <c r="I339" s="8">
        <f>I341</f>
        <v>-11254100</v>
      </c>
      <c r="J339" s="8"/>
      <c r="K339" s="10"/>
      <c r="L339" s="10"/>
      <c r="M339" s="9">
        <f>M341</f>
        <v>22210048.097763233</v>
      </c>
      <c r="N339" s="8">
        <f t="shared" si="57"/>
        <v>22210048.097763233</v>
      </c>
    </row>
    <row r="340" spans="1:14" x14ac:dyDescent="0.25">
      <c r="A340" s="30" t="s">
        <v>231</v>
      </c>
      <c r="B340" s="43" t="s">
        <v>3</v>
      </c>
      <c r="C340" s="44"/>
      <c r="D340" s="3">
        <v>999.91469999999981</v>
      </c>
      <c r="E340" s="105">
        <f>SUM(E342:E369)</f>
        <v>56747</v>
      </c>
      <c r="F340" s="37">
        <f>SUM(F342:F369)</f>
        <v>76449440</v>
      </c>
      <c r="G340" s="41"/>
      <c r="H340" s="37">
        <f>SUM(H342:H369)</f>
        <v>53941240</v>
      </c>
      <c r="I340" s="8">
        <f>SUM(I342:I369)</f>
        <v>22508200</v>
      </c>
      <c r="J340" s="8"/>
      <c r="K340" s="10"/>
      <c r="L340" s="8">
        <f>SUM(L342:L369)</f>
        <v>49704103.099611342</v>
      </c>
      <c r="M340" s="10"/>
      <c r="N340" s="8">
        <f t="shared" si="57"/>
        <v>49704103.099611342</v>
      </c>
    </row>
    <row r="341" spans="1:14" x14ac:dyDescent="0.25">
      <c r="A341" s="35"/>
      <c r="B341" s="51" t="s">
        <v>26</v>
      </c>
      <c r="C341" s="35">
        <v>2</v>
      </c>
      <c r="D341" s="55">
        <v>0</v>
      </c>
      <c r="E341" s="106"/>
      <c r="F341" s="50">
        <v>0</v>
      </c>
      <c r="G341" s="41">
        <v>25</v>
      </c>
      <c r="H341" s="50">
        <f>F358*G341/100</f>
        <v>11254100</v>
      </c>
      <c r="I341" s="10">
        <f t="shared" ref="I341:I369" si="63">F341-H341</f>
        <v>-11254100</v>
      </c>
      <c r="J341" s="10"/>
      <c r="K341" s="10"/>
      <c r="L341" s="10"/>
      <c r="M341" s="10">
        <f>($L$7*$L$8*E339/$L$10)+($L$7*$L$9*D339/$L$11)</f>
        <v>22210048.097763233</v>
      </c>
      <c r="N341" s="10">
        <f t="shared" si="57"/>
        <v>22210048.097763233</v>
      </c>
    </row>
    <row r="342" spans="1:14" x14ac:dyDescent="0.25">
      <c r="A342" s="35"/>
      <c r="B342" s="51" t="s">
        <v>232</v>
      </c>
      <c r="C342" s="35">
        <v>4</v>
      </c>
      <c r="D342" s="55">
        <v>11.5388</v>
      </c>
      <c r="E342" s="102">
        <v>369</v>
      </c>
      <c r="F342" s="120">
        <v>690960</v>
      </c>
      <c r="G342" s="41">
        <v>100</v>
      </c>
      <c r="H342" s="50">
        <f t="shared" ref="H342:H369" si="64">F342*G342/100</f>
        <v>690960</v>
      </c>
      <c r="I342" s="10">
        <f t="shared" si="63"/>
        <v>0</v>
      </c>
      <c r="J342" s="10">
        <f t="shared" ref="J342:J369" si="65">F342/E342</f>
        <v>1872.520325203252</v>
      </c>
      <c r="K342" s="10">
        <f t="shared" ref="K342:K369" si="66">$J$11*$J$19-J342</f>
        <v>106.77096352461604</v>
      </c>
      <c r="L342" s="10">
        <f t="shared" ref="L342:L369" si="67">IF(K342&gt;0,$J$7*$J$8*(K342/$K$19),0)+$J$7*$J$9*(E342/$E$19)+$J$7*$J$10*(D342/$D$19)</f>
        <v>244639.05197687208</v>
      </c>
      <c r="M342" s="10"/>
      <c r="N342" s="10">
        <f t="shared" si="57"/>
        <v>244639.05197687208</v>
      </c>
    </row>
    <row r="343" spans="1:14" x14ac:dyDescent="0.25">
      <c r="A343" s="35"/>
      <c r="B343" s="51" t="s">
        <v>233</v>
      </c>
      <c r="C343" s="35">
        <v>4</v>
      </c>
      <c r="D343" s="55">
        <v>28.083100000000002</v>
      </c>
      <c r="E343" s="102">
        <v>1153</v>
      </c>
      <c r="F343" s="120">
        <v>637850</v>
      </c>
      <c r="G343" s="41">
        <v>100</v>
      </c>
      <c r="H343" s="50">
        <f t="shared" si="64"/>
        <v>637850</v>
      </c>
      <c r="I343" s="10">
        <f t="shared" si="63"/>
        <v>0</v>
      </c>
      <c r="J343" s="10">
        <f t="shared" si="65"/>
        <v>553.20901994796179</v>
      </c>
      <c r="K343" s="10">
        <f t="shared" si="66"/>
        <v>1426.0822687799064</v>
      </c>
      <c r="L343" s="10">
        <f t="shared" si="67"/>
        <v>1635787.5490314923</v>
      </c>
      <c r="M343" s="10"/>
      <c r="N343" s="10">
        <f t="shared" si="57"/>
        <v>1635787.5490314923</v>
      </c>
    </row>
    <row r="344" spans="1:14" x14ac:dyDescent="0.25">
      <c r="A344" s="35"/>
      <c r="B344" s="51" t="s">
        <v>30</v>
      </c>
      <c r="C344" s="35">
        <v>4</v>
      </c>
      <c r="D344" s="55">
        <v>59.606300000000005</v>
      </c>
      <c r="E344" s="102">
        <v>3588</v>
      </c>
      <c r="F344" s="120">
        <v>2590310</v>
      </c>
      <c r="G344" s="41">
        <v>100</v>
      </c>
      <c r="H344" s="50">
        <f t="shared" si="64"/>
        <v>2590310</v>
      </c>
      <c r="I344" s="10">
        <f t="shared" si="63"/>
        <v>0</v>
      </c>
      <c r="J344" s="10">
        <f t="shared" si="65"/>
        <v>721.93701226309918</v>
      </c>
      <c r="K344" s="10">
        <f t="shared" si="66"/>
        <v>1257.3542764647689</v>
      </c>
      <c r="L344" s="10">
        <f t="shared" si="67"/>
        <v>2291216.1049090861</v>
      </c>
      <c r="M344" s="10"/>
      <c r="N344" s="10">
        <f t="shared" si="57"/>
        <v>2291216.1049090861</v>
      </c>
    </row>
    <row r="345" spans="1:14" x14ac:dyDescent="0.25">
      <c r="A345" s="35"/>
      <c r="B345" s="51" t="s">
        <v>234</v>
      </c>
      <c r="C345" s="35">
        <v>4</v>
      </c>
      <c r="D345" s="55">
        <v>51.997199999999999</v>
      </c>
      <c r="E345" s="102">
        <v>2279</v>
      </c>
      <c r="F345" s="120">
        <v>916420</v>
      </c>
      <c r="G345" s="41">
        <v>100</v>
      </c>
      <c r="H345" s="50">
        <f t="shared" si="64"/>
        <v>916420</v>
      </c>
      <c r="I345" s="10">
        <f t="shared" si="63"/>
        <v>0</v>
      </c>
      <c r="J345" s="10">
        <f t="shared" si="65"/>
        <v>402.11496270293986</v>
      </c>
      <c r="K345" s="10">
        <f t="shared" si="66"/>
        <v>1577.1763260249281</v>
      </c>
      <c r="L345" s="10">
        <f t="shared" si="67"/>
        <v>2178263.6398020089</v>
      </c>
      <c r="M345" s="10"/>
      <c r="N345" s="10">
        <f t="shared" si="57"/>
        <v>2178263.6398020089</v>
      </c>
    </row>
    <row r="346" spans="1:14" x14ac:dyDescent="0.25">
      <c r="A346" s="35"/>
      <c r="B346" s="51" t="s">
        <v>235</v>
      </c>
      <c r="C346" s="35">
        <v>4</v>
      </c>
      <c r="D346" s="55">
        <v>25.761199999999999</v>
      </c>
      <c r="E346" s="102">
        <v>913</v>
      </c>
      <c r="F346" s="120">
        <v>656670</v>
      </c>
      <c r="G346" s="41">
        <v>100</v>
      </c>
      <c r="H346" s="50">
        <f t="shared" si="64"/>
        <v>656670</v>
      </c>
      <c r="I346" s="10">
        <f t="shared" si="63"/>
        <v>0</v>
      </c>
      <c r="J346" s="10">
        <f t="shared" si="65"/>
        <v>719.24424972617749</v>
      </c>
      <c r="K346" s="10">
        <f t="shared" si="66"/>
        <v>1260.0470390016906</v>
      </c>
      <c r="L346" s="10">
        <f t="shared" si="67"/>
        <v>1422669.631995813</v>
      </c>
      <c r="M346" s="10"/>
      <c r="N346" s="10">
        <f t="shared" si="57"/>
        <v>1422669.631995813</v>
      </c>
    </row>
    <row r="347" spans="1:14" x14ac:dyDescent="0.25">
      <c r="A347" s="35"/>
      <c r="B347" s="51" t="s">
        <v>231</v>
      </c>
      <c r="C347" s="35">
        <v>4</v>
      </c>
      <c r="D347" s="55">
        <v>32.075200000000002</v>
      </c>
      <c r="E347" s="102">
        <v>1955</v>
      </c>
      <c r="F347" s="120">
        <v>812150</v>
      </c>
      <c r="G347" s="41">
        <v>100</v>
      </c>
      <c r="H347" s="50">
        <f t="shared" si="64"/>
        <v>812150</v>
      </c>
      <c r="I347" s="10">
        <f t="shared" si="63"/>
        <v>0</v>
      </c>
      <c r="J347" s="10">
        <f t="shared" si="65"/>
        <v>415.42199488491048</v>
      </c>
      <c r="K347" s="10">
        <f t="shared" si="66"/>
        <v>1563.8692938429576</v>
      </c>
      <c r="L347" s="10">
        <f t="shared" si="67"/>
        <v>1980270.9749773459</v>
      </c>
      <c r="M347" s="10"/>
      <c r="N347" s="10">
        <f t="shared" si="57"/>
        <v>1980270.9749773459</v>
      </c>
    </row>
    <row r="348" spans="1:14" x14ac:dyDescent="0.25">
      <c r="A348" s="35"/>
      <c r="B348" s="51" t="s">
        <v>236</v>
      </c>
      <c r="C348" s="35">
        <v>4</v>
      </c>
      <c r="D348" s="55">
        <v>30.424000000000003</v>
      </c>
      <c r="E348" s="102">
        <v>845</v>
      </c>
      <c r="F348" s="120">
        <v>414570</v>
      </c>
      <c r="G348" s="41">
        <v>100</v>
      </c>
      <c r="H348" s="50">
        <f t="shared" si="64"/>
        <v>414570</v>
      </c>
      <c r="I348" s="10">
        <f t="shared" si="63"/>
        <v>0</v>
      </c>
      <c r="J348" s="10">
        <f t="shared" si="65"/>
        <v>490.61538461538464</v>
      </c>
      <c r="K348" s="10">
        <f t="shared" si="66"/>
        <v>1488.6759041124833</v>
      </c>
      <c r="L348" s="10">
        <f t="shared" si="67"/>
        <v>1619893.7272143348</v>
      </c>
      <c r="M348" s="10"/>
      <c r="N348" s="10">
        <f t="shared" si="57"/>
        <v>1619893.7272143348</v>
      </c>
    </row>
    <row r="349" spans="1:14" x14ac:dyDescent="0.25">
      <c r="A349" s="35"/>
      <c r="B349" s="51" t="s">
        <v>237</v>
      </c>
      <c r="C349" s="35">
        <v>4</v>
      </c>
      <c r="D349" s="55">
        <v>44.851599999999998</v>
      </c>
      <c r="E349" s="102">
        <v>1483</v>
      </c>
      <c r="F349" s="120">
        <v>918590</v>
      </c>
      <c r="G349" s="41">
        <v>100</v>
      </c>
      <c r="H349" s="50">
        <f t="shared" si="64"/>
        <v>918590</v>
      </c>
      <c r="I349" s="10">
        <f t="shared" si="63"/>
        <v>0</v>
      </c>
      <c r="J349" s="10">
        <f t="shared" si="65"/>
        <v>619.41335131490223</v>
      </c>
      <c r="K349" s="10">
        <f t="shared" si="66"/>
        <v>1359.8779374129658</v>
      </c>
      <c r="L349" s="10">
        <f t="shared" si="67"/>
        <v>1752712.7438079007</v>
      </c>
      <c r="M349" s="10"/>
      <c r="N349" s="10">
        <f t="shared" si="57"/>
        <v>1752712.7438079007</v>
      </c>
    </row>
    <row r="350" spans="1:14" x14ac:dyDescent="0.25">
      <c r="A350" s="35"/>
      <c r="B350" s="51" t="s">
        <v>770</v>
      </c>
      <c r="C350" s="35">
        <v>4</v>
      </c>
      <c r="D350" s="55">
        <v>31.656999999999996</v>
      </c>
      <c r="E350" s="102">
        <v>1199</v>
      </c>
      <c r="F350" s="120">
        <v>740280</v>
      </c>
      <c r="G350" s="41">
        <v>100</v>
      </c>
      <c r="H350" s="50">
        <f t="shared" si="64"/>
        <v>740280</v>
      </c>
      <c r="I350" s="10">
        <f t="shared" si="63"/>
        <v>0</v>
      </c>
      <c r="J350" s="10">
        <f t="shared" si="65"/>
        <v>617.41451209341119</v>
      </c>
      <c r="K350" s="10">
        <f t="shared" si="66"/>
        <v>1361.8767766344567</v>
      </c>
      <c r="L350" s="10">
        <f t="shared" si="67"/>
        <v>1612532.7503358135</v>
      </c>
      <c r="M350" s="10"/>
      <c r="N350" s="10">
        <f t="shared" si="57"/>
        <v>1612532.7503358135</v>
      </c>
    </row>
    <row r="351" spans="1:14" x14ac:dyDescent="0.25">
      <c r="A351" s="35"/>
      <c r="B351" s="51" t="s">
        <v>771</v>
      </c>
      <c r="C351" s="35">
        <v>4</v>
      </c>
      <c r="D351" s="55">
        <v>21.204299999999996</v>
      </c>
      <c r="E351" s="102">
        <v>1242</v>
      </c>
      <c r="F351" s="120">
        <v>652910</v>
      </c>
      <c r="G351" s="41">
        <v>100</v>
      </c>
      <c r="H351" s="50">
        <f t="shared" si="64"/>
        <v>652910</v>
      </c>
      <c r="I351" s="10">
        <f t="shared" si="63"/>
        <v>0</v>
      </c>
      <c r="J351" s="10">
        <f t="shared" si="65"/>
        <v>525.69243156199673</v>
      </c>
      <c r="K351" s="10">
        <f t="shared" si="66"/>
        <v>1453.5988571658713</v>
      </c>
      <c r="L351" s="10">
        <f t="shared" si="67"/>
        <v>1646556.006813687</v>
      </c>
      <c r="M351" s="10"/>
      <c r="N351" s="10">
        <f t="shared" si="57"/>
        <v>1646556.006813687</v>
      </c>
    </row>
    <row r="352" spans="1:14" x14ac:dyDescent="0.25">
      <c r="A352" s="35"/>
      <c r="B352" s="51" t="s">
        <v>238</v>
      </c>
      <c r="C352" s="35">
        <v>4</v>
      </c>
      <c r="D352" s="55">
        <v>60.041400000000003</v>
      </c>
      <c r="E352" s="102">
        <v>1441</v>
      </c>
      <c r="F352" s="120">
        <v>813840</v>
      </c>
      <c r="G352" s="41">
        <v>100</v>
      </c>
      <c r="H352" s="50">
        <f t="shared" si="64"/>
        <v>813840</v>
      </c>
      <c r="I352" s="10">
        <f t="shared" si="63"/>
        <v>0</v>
      </c>
      <c r="J352" s="10">
        <f t="shared" si="65"/>
        <v>564.7744621790423</v>
      </c>
      <c r="K352" s="10">
        <f t="shared" si="66"/>
        <v>1414.5168265488257</v>
      </c>
      <c r="L352" s="10">
        <f t="shared" si="67"/>
        <v>1865558.2833192623</v>
      </c>
      <c r="M352" s="10"/>
      <c r="N352" s="10">
        <f t="shared" si="57"/>
        <v>1865558.2833192623</v>
      </c>
    </row>
    <row r="353" spans="1:14" x14ac:dyDescent="0.25">
      <c r="A353" s="35"/>
      <c r="B353" s="51" t="s">
        <v>239</v>
      </c>
      <c r="C353" s="35">
        <v>4</v>
      </c>
      <c r="D353" s="55">
        <v>21.527699999999999</v>
      </c>
      <c r="E353" s="102">
        <v>1325</v>
      </c>
      <c r="F353" s="120">
        <v>584090</v>
      </c>
      <c r="G353" s="41">
        <v>100</v>
      </c>
      <c r="H353" s="50">
        <f t="shared" si="64"/>
        <v>584090</v>
      </c>
      <c r="I353" s="10">
        <f t="shared" si="63"/>
        <v>0</v>
      </c>
      <c r="J353" s="10">
        <f t="shared" si="65"/>
        <v>440.82264150943394</v>
      </c>
      <c r="K353" s="10">
        <f t="shared" si="66"/>
        <v>1538.4686472184342</v>
      </c>
      <c r="L353" s="10">
        <f t="shared" si="67"/>
        <v>1740716.5821129391</v>
      </c>
      <c r="M353" s="10"/>
      <c r="N353" s="10">
        <f t="shared" si="57"/>
        <v>1740716.5821129391</v>
      </c>
    </row>
    <row r="354" spans="1:14" x14ac:dyDescent="0.25">
      <c r="A354" s="35"/>
      <c r="B354" s="51" t="s">
        <v>772</v>
      </c>
      <c r="C354" s="35">
        <v>4</v>
      </c>
      <c r="D354" s="55">
        <v>46.965600000000009</v>
      </c>
      <c r="E354" s="102">
        <v>2145</v>
      </c>
      <c r="F354" s="120">
        <v>1309580</v>
      </c>
      <c r="G354" s="41">
        <v>100</v>
      </c>
      <c r="H354" s="50">
        <f t="shared" si="64"/>
        <v>1309580</v>
      </c>
      <c r="I354" s="10">
        <f t="shared" si="63"/>
        <v>0</v>
      </c>
      <c r="J354" s="10">
        <f t="shared" si="65"/>
        <v>610.52680652680658</v>
      </c>
      <c r="K354" s="10">
        <f t="shared" si="66"/>
        <v>1368.7644822010616</v>
      </c>
      <c r="L354" s="10">
        <f t="shared" si="67"/>
        <v>1943418.8607780859</v>
      </c>
      <c r="M354" s="10"/>
      <c r="N354" s="10">
        <f t="shared" si="57"/>
        <v>1943418.8607780859</v>
      </c>
    </row>
    <row r="355" spans="1:14" x14ac:dyDescent="0.25">
      <c r="A355" s="35"/>
      <c r="B355" s="51" t="s">
        <v>240</v>
      </c>
      <c r="C355" s="35">
        <v>4</v>
      </c>
      <c r="D355" s="55">
        <v>29.545500000000004</v>
      </c>
      <c r="E355" s="102">
        <v>886</v>
      </c>
      <c r="F355" s="120">
        <v>400260</v>
      </c>
      <c r="G355" s="41">
        <v>100</v>
      </c>
      <c r="H355" s="50">
        <f t="shared" si="64"/>
        <v>400260</v>
      </c>
      <c r="I355" s="10">
        <f t="shared" si="63"/>
        <v>0</v>
      </c>
      <c r="J355" s="10">
        <f t="shared" si="65"/>
        <v>451.76072234762978</v>
      </c>
      <c r="K355" s="10">
        <f t="shared" si="66"/>
        <v>1527.5305663802383</v>
      </c>
      <c r="L355" s="10">
        <f t="shared" si="67"/>
        <v>1658501.8979912563</v>
      </c>
      <c r="M355" s="10"/>
      <c r="N355" s="10">
        <f t="shared" si="57"/>
        <v>1658501.8979912563</v>
      </c>
    </row>
    <row r="356" spans="1:14" x14ac:dyDescent="0.25">
      <c r="A356" s="35"/>
      <c r="B356" s="51" t="s">
        <v>241</v>
      </c>
      <c r="C356" s="35">
        <v>4</v>
      </c>
      <c r="D356" s="55">
        <v>52.421900000000001</v>
      </c>
      <c r="E356" s="102">
        <v>2210</v>
      </c>
      <c r="F356" s="120">
        <v>838370</v>
      </c>
      <c r="G356" s="41">
        <v>100</v>
      </c>
      <c r="H356" s="50">
        <f t="shared" si="64"/>
        <v>838370</v>
      </c>
      <c r="I356" s="10">
        <f t="shared" si="63"/>
        <v>0</v>
      </c>
      <c r="J356" s="10">
        <f t="shared" si="65"/>
        <v>379.35294117647061</v>
      </c>
      <c r="K356" s="10">
        <f t="shared" si="66"/>
        <v>1599.9383475513973</v>
      </c>
      <c r="L356" s="10">
        <f t="shared" si="67"/>
        <v>2181488.8335656999</v>
      </c>
      <c r="M356" s="10"/>
      <c r="N356" s="10">
        <f t="shared" si="57"/>
        <v>2181488.8335656999</v>
      </c>
    </row>
    <row r="357" spans="1:14" x14ac:dyDescent="0.25">
      <c r="A357" s="35"/>
      <c r="B357" s="51" t="s">
        <v>242</v>
      </c>
      <c r="C357" s="35">
        <v>4</v>
      </c>
      <c r="D357" s="55">
        <v>38.638800000000003</v>
      </c>
      <c r="E357" s="102">
        <v>2164</v>
      </c>
      <c r="F357" s="120">
        <v>1461870</v>
      </c>
      <c r="G357" s="41">
        <v>100</v>
      </c>
      <c r="H357" s="50">
        <f t="shared" si="64"/>
        <v>1461870</v>
      </c>
      <c r="I357" s="10">
        <f t="shared" si="63"/>
        <v>0</v>
      </c>
      <c r="J357" s="10">
        <f t="shared" si="65"/>
        <v>675.5406654343808</v>
      </c>
      <c r="K357" s="10">
        <f t="shared" si="66"/>
        <v>1303.7506232934873</v>
      </c>
      <c r="L357" s="10">
        <f t="shared" si="67"/>
        <v>1851228.4182657555</v>
      </c>
      <c r="M357" s="10"/>
      <c r="N357" s="10">
        <f t="shared" si="57"/>
        <v>1851228.4182657555</v>
      </c>
    </row>
    <row r="358" spans="1:14" x14ac:dyDescent="0.25">
      <c r="A358" s="35"/>
      <c r="B358" s="51" t="s">
        <v>904</v>
      </c>
      <c r="C358" s="35">
        <v>3</v>
      </c>
      <c r="D358" s="55">
        <v>11.920599999999999</v>
      </c>
      <c r="E358" s="102">
        <v>10012</v>
      </c>
      <c r="F358" s="120">
        <v>45016400</v>
      </c>
      <c r="G358" s="41">
        <v>50</v>
      </c>
      <c r="H358" s="50">
        <f t="shared" si="64"/>
        <v>22508200</v>
      </c>
      <c r="I358" s="10">
        <f t="shared" si="63"/>
        <v>22508200</v>
      </c>
      <c r="J358" s="10">
        <f t="shared" si="65"/>
        <v>4496.2445065920892</v>
      </c>
      <c r="K358" s="10">
        <f t="shared" si="66"/>
        <v>-2516.9532178642212</v>
      </c>
      <c r="L358" s="10">
        <f t="shared" si="67"/>
        <v>2668805.0162504823</v>
      </c>
      <c r="M358" s="10"/>
      <c r="N358" s="10">
        <f t="shared" si="57"/>
        <v>2668805.0162504823</v>
      </c>
    </row>
    <row r="359" spans="1:14" x14ac:dyDescent="0.25">
      <c r="A359" s="35"/>
      <c r="B359" s="51" t="s">
        <v>244</v>
      </c>
      <c r="C359" s="35">
        <v>4</v>
      </c>
      <c r="D359" s="55">
        <v>15.653800000000002</v>
      </c>
      <c r="E359" s="102">
        <v>612</v>
      </c>
      <c r="F359" s="120">
        <v>182830</v>
      </c>
      <c r="G359" s="41">
        <v>100</v>
      </c>
      <c r="H359" s="50">
        <f t="shared" si="64"/>
        <v>182830</v>
      </c>
      <c r="I359" s="10">
        <f t="shared" si="63"/>
        <v>0</v>
      </c>
      <c r="J359" s="10">
        <f t="shared" si="65"/>
        <v>298.74183006535947</v>
      </c>
      <c r="K359" s="10">
        <f t="shared" si="66"/>
        <v>1680.5494586625086</v>
      </c>
      <c r="L359" s="10">
        <f t="shared" si="67"/>
        <v>1643466.923061301</v>
      </c>
      <c r="M359" s="10"/>
      <c r="N359" s="10">
        <f t="shared" si="57"/>
        <v>1643466.923061301</v>
      </c>
    </row>
    <row r="360" spans="1:14" x14ac:dyDescent="0.25">
      <c r="A360" s="35"/>
      <c r="B360" s="51" t="s">
        <v>245</v>
      </c>
      <c r="C360" s="35">
        <v>4</v>
      </c>
      <c r="D360" s="55">
        <v>83.219699999999989</v>
      </c>
      <c r="E360" s="102">
        <v>5805</v>
      </c>
      <c r="F360" s="120">
        <v>3427520</v>
      </c>
      <c r="G360" s="41">
        <v>100</v>
      </c>
      <c r="H360" s="50">
        <f t="shared" si="64"/>
        <v>3427520</v>
      </c>
      <c r="I360" s="10">
        <f t="shared" si="63"/>
        <v>0</v>
      </c>
      <c r="J360" s="10">
        <f t="shared" si="65"/>
        <v>590.44272179155905</v>
      </c>
      <c r="K360" s="10">
        <f t="shared" si="66"/>
        <v>1388.848566936309</v>
      </c>
      <c r="L360" s="10">
        <f t="shared" si="67"/>
        <v>3099910.4252493028</v>
      </c>
      <c r="M360" s="10"/>
      <c r="N360" s="10">
        <f t="shared" si="57"/>
        <v>3099910.4252493028</v>
      </c>
    </row>
    <row r="361" spans="1:14" x14ac:dyDescent="0.25">
      <c r="A361" s="35"/>
      <c r="B361" s="51" t="s">
        <v>246</v>
      </c>
      <c r="C361" s="35">
        <v>4</v>
      </c>
      <c r="D361" s="55">
        <v>17.054500000000001</v>
      </c>
      <c r="E361" s="102">
        <v>661</v>
      </c>
      <c r="F361" s="120">
        <v>276610</v>
      </c>
      <c r="G361" s="41">
        <v>100</v>
      </c>
      <c r="H361" s="50">
        <f t="shared" si="64"/>
        <v>276610</v>
      </c>
      <c r="I361" s="10">
        <f t="shared" si="63"/>
        <v>0</v>
      </c>
      <c r="J361" s="10">
        <f t="shared" si="65"/>
        <v>418.47201210287443</v>
      </c>
      <c r="K361" s="10">
        <f t="shared" si="66"/>
        <v>1560.8192766249936</v>
      </c>
      <c r="L361" s="10">
        <f t="shared" si="67"/>
        <v>1563439.8872444429</v>
      </c>
      <c r="M361" s="10"/>
      <c r="N361" s="10">
        <f t="shared" si="57"/>
        <v>1563439.8872444429</v>
      </c>
    </row>
    <row r="362" spans="1:14" x14ac:dyDescent="0.25">
      <c r="A362" s="35"/>
      <c r="B362" s="51" t="s">
        <v>247</v>
      </c>
      <c r="C362" s="35">
        <v>4</v>
      </c>
      <c r="D362" s="55">
        <v>28.305500000000002</v>
      </c>
      <c r="E362" s="102">
        <v>768</v>
      </c>
      <c r="F362" s="120">
        <v>714390</v>
      </c>
      <c r="G362" s="41">
        <v>100</v>
      </c>
      <c r="H362" s="50">
        <f t="shared" si="64"/>
        <v>714390</v>
      </c>
      <c r="I362" s="10">
        <f t="shared" si="63"/>
        <v>0</v>
      </c>
      <c r="J362" s="10">
        <f t="shared" si="65"/>
        <v>930.1953125</v>
      </c>
      <c r="K362" s="10">
        <f t="shared" si="66"/>
        <v>1049.0959762278681</v>
      </c>
      <c r="L362" s="10">
        <f t="shared" si="67"/>
        <v>1221817.193865486</v>
      </c>
      <c r="M362" s="10"/>
      <c r="N362" s="10">
        <f t="shared" si="57"/>
        <v>1221817.193865486</v>
      </c>
    </row>
    <row r="363" spans="1:14" x14ac:dyDescent="0.25">
      <c r="A363" s="35"/>
      <c r="B363" s="51" t="s">
        <v>248</v>
      </c>
      <c r="C363" s="35">
        <v>4</v>
      </c>
      <c r="D363" s="55">
        <v>24.119200000000003</v>
      </c>
      <c r="E363" s="102">
        <v>1300</v>
      </c>
      <c r="F363" s="120">
        <v>231900</v>
      </c>
      <c r="G363" s="41">
        <v>100</v>
      </c>
      <c r="H363" s="50">
        <f t="shared" si="64"/>
        <v>231900</v>
      </c>
      <c r="I363" s="10">
        <f t="shared" si="63"/>
        <v>0</v>
      </c>
      <c r="J363" s="10">
        <f t="shared" si="65"/>
        <v>178.38461538461539</v>
      </c>
      <c r="K363" s="10">
        <f t="shared" si="66"/>
        <v>1800.9066733432526</v>
      </c>
      <c r="L363" s="10">
        <f t="shared" si="67"/>
        <v>1966718.9490451743</v>
      </c>
      <c r="M363" s="10"/>
      <c r="N363" s="10">
        <f t="shared" si="57"/>
        <v>1966718.9490451743</v>
      </c>
    </row>
    <row r="364" spans="1:14" x14ac:dyDescent="0.25">
      <c r="A364" s="35"/>
      <c r="B364" s="51" t="s">
        <v>249</v>
      </c>
      <c r="C364" s="35">
        <v>4</v>
      </c>
      <c r="D364" s="55">
        <v>35.9437</v>
      </c>
      <c r="E364" s="102">
        <v>1084</v>
      </c>
      <c r="F364" s="120">
        <v>787440</v>
      </c>
      <c r="G364" s="41">
        <v>100</v>
      </c>
      <c r="H364" s="50">
        <f t="shared" si="64"/>
        <v>787440</v>
      </c>
      <c r="I364" s="10">
        <f t="shared" si="63"/>
        <v>0</v>
      </c>
      <c r="J364" s="10">
        <f t="shared" si="65"/>
        <v>726.42066420664207</v>
      </c>
      <c r="K364" s="10">
        <f t="shared" si="66"/>
        <v>1252.8706245212261</v>
      </c>
      <c r="L364" s="10">
        <f t="shared" si="67"/>
        <v>1513599.1637140792</v>
      </c>
      <c r="M364" s="10"/>
      <c r="N364" s="10">
        <f t="shared" si="57"/>
        <v>1513599.1637140792</v>
      </c>
    </row>
    <row r="365" spans="1:14" x14ac:dyDescent="0.25">
      <c r="A365" s="35"/>
      <c r="B365" s="51" t="s">
        <v>773</v>
      </c>
      <c r="C365" s="35">
        <v>4</v>
      </c>
      <c r="D365" s="55">
        <v>23.410100000000003</v>
      </c>
      <c r="E365" s="102">
        <v>448</v>
      </c>
      <c r="F365" s="120">
        <v>227240</v>
      </c>
      <c r="G365" s="41">
        <v>100</v>
      </c>
      <c r="H365" s="50">
        <f t="shared" si="64"/>
        <v>227240</v>
      </c>
      <c r="I365" s="10">
        <f t="shared" si="63"/>
        <v>0</v>
      </c>
      <c r="J365" s="10">
        <f t="shared" si="65"/>
        <v>507.23214285714283</v>
      </c>
      <c r="K365" s="10">
        <f t="shared" si="66"/>
        <v>1472.0591458707252</v>
      </c>
      <c r="L365" s="10">
        <f t="shared" si="67"/>
        <v>1466536.9631679496</v>
      </c>
      <c r="M365" s="10"/>
      <c r="N365" s="10">
        <f t="shared" si="57"/>
        <v>1466536.9631679496</v>
      </c>
    </row>
    <row r="366" spans="1:14" x14ac:dyDescent="0.25">
      <c r="A366" s="35"/>
      <c r="B366" s="51" t="s">
        <v>250</v>
      </c>
      <c r="C366" s="35">
        <v>4</v>
      </c>
      <c r="D366" s="55">
        <v>56.730699999999999</v>
      </c>
      <c r="E366" s="102">
        <v>3043</v>
      </c>
      <c r="F366" s="120">
        <v>2060770</v>
      </c>
      <c r="G366" s="41">
        <v>100</v>
      </c>
      <c r="H366" s="50">
        <f t="shared" si="64"/>
        <v>2060770</v>
      </c>
      <c r="I366" s="10">
        <f t="shared" si="63"/>
        <v>0</v>
      </c>
      <c r="J366" s="10">
        <f t="shared" si="65"/>
        <v>677.21656260269469</v>
      </c>
      <c r="K366" s="10">
        <f t="shared" si="66"/>
        <v>1302.0747261251734</v>
      </c>
      <c r="L366" s="10">
        <f t="shared" si="67"/>
        <v>2171833.3426536229</v>
      </c>
      <c r="M366" s="10"/>
      <c r="N366" s="10">
        <f t="shared" si="57"/>
        <v>2171833.3426536229</v>
      </c>
    </row>
    <row r="367" spans="1:14" x14ac:dyDescent="0.25">
      <c r="A367" s="35"/>
      <c r="B367" s="51" t="s">
        <v>774</v>
      </c>
      <c r="C367" s="35">
        <v>4</v>
      </c>
      <c r="D367" s="55">
        <v>43.787799999999997</v>
      </c>
      <c r="E367" s="102">
        <v>3303</v>
      </c>
      <c r="F367" s="120">
        <v>2407990</v>
      </c>
      <c r="G367" s="41">
        <v>100</v>
      </c>
      <c r="H367" s="50">
        <f t="shared" si="64"/>
        <v>2407990</v>
      </c>
      <c r="I367" s="10">
        <f t="shared" si="63"/>
        <v>0</v>
      </c>
      <c r="J367" s="10">
        <f t="shared" si="65"/>
        <v>729.03118377232818</v>
      </c>
      <c r="K367" s="10">
        <f t="shared" si="66"/>
        <v>1250.2601049555399</v>
      </c>
      <c r="L367" s="10">
        <f t="shared" si="67"/>
        <v>2129681.5834904071</v>
      </c>
      <c r="M367" s="10"/>
      <c r="N367" s="10">
        <f t="shared" si="57"/>
        <v>2129681.5834904071</v>
      </c>
    </row>
    <row r="368" spans="1:14" x14ac:dyDescent="0.25">
      <c r="A368" s="35"/>
      <c r="B368" s="51" t="s">
        <v>251</v>
      </c>
      <c r="C368" s="35">
        <v>4</v>
      </c>
      <c r="D368" s="55">
        <v>40.653300000000002</v>
      </c>
      <c r="E368" s="102">
        <v>2828</v>
      </c>
      <c r="F368" s="120">
        <v>5404870</v>
      </c>
      <c r="G368" s="41">
        <v>100</v>
      </c>
      <c r="H368" s="50">
        <f t="shared" si="64"/>
        <v>5404870</v>
      </c>
      <c r="I368" s="10">
        <f t="shared" si="63"/>
        <v>0</v>
      </c>
      <c r="J368" s="10">
        <f t="shared" si="65"/>
        <v>1911.1987270155587</v>
      </c>
      <c r="K368" s="10">
        <f t="shared" si="66"/>
        <v>68.092561712309362</v>
      </c>
      <c r="L368" s="10">
        <f t="shared" si="67"/>
        <v>1002538.70351767</v>
      </c>
      <c r="M368" s="10"/>
      <c r="N368" s="10">
        <f t="shared" si="57"/>
        <v>1002538.70351767</v>
      </c>
    </row>
    <row r="369" spans="1:14" x14ac:dyDescent="0.25">
      <c r="A369" s="35"/>
      <c r="B369" s="51" t="s">
        <v>252</v>
      </c>
      <c r="C369" s="35">
        <v>4</v>
      </c>
      <c r="D369" s="55">
        <v>32.776199999999996</v>
      </c>
      <c r="E369" s="102">
        <v>1686</v>
      </c>
      <c r="F369" s="120">
        <v>1272760</v>
      </c>
      <c r="G369" s="41">
        <v>100</v>
      </c>
      <c r="H369" s="50">
        <f t="shared" si="64"/>
        <v>1272760</v>
      </c>
      <c r="I369" s="10">
        <f t="shared" si="63"/>
        <v>0</v>
      </c>
      <c r="J369" s="10">
        <f t="shared" si="65"/>
        <v>754.89916963226574</v>
      </c>
      <c r="K369" s="10">
        <f t="shared" si="66"/>
        <v>1224.3921190956023</v>
      </c>
      <c r="L369" s="10">
        <f t="shared" si="67"/>
        <v>1630299.8914540692</v>
      </c>
      <c r="M369" s="10"/>
      <c r="N369" s="10">
        <f t="shared" si="57"/>
        <v>1630299.8914540692</v>
      </c>
    </row>
    <row r="370" spans="1:14" x14ac:dyDescent="0.25">
      <c r="A370" s="35"/>
      <c r="B370" s="51"/>
      <c r="C370" s="35"/>
      <c r="D370" s="55">
        <v>0</v>
      </c>
      <c r="E370" s="104"/>
      <c r="F370" s="65"/>
      <c r="G370" s="41"/>
      <c r="H370" s="65"/>
      <c r="I370" s="66"/>
      <c r="J370" s="66"/>
      <c r="K370" s="10"/>
      <c r="L370" s="10"/>
      <c r="M370" s="10"/>
      <c r="N370" s="10"/>
    </row>
    <row r="371" spans="1:14" x14ac:dyDescent="0.25">
      <c r="A371" s="30" t="s">
        <v>253</v>
      </c>
      <c r="B371" s="43" t="s">
        <v>2</v>
      </c>
      <c r="C371" s="44"/>
      <c r="D371" s="3">
        <v>327.73879300000004</v>
      </c>
      <c r="E371" s="105">
        <f>E372</f>
        <v>26234</v>
      </c>
      <c r="F371" s="37">
        <v>0</v>
      </c>
      <c r="G371" s="41"/>
      <c r="H371" s="37">
        <f>H373</f>
        <v>0</v>
      </c>
      <c r="I371" s="8">
        <f>I373</f>
        <v>0</v>
      </c>
      <c r="J371" s="8"/>
      <c r="K371" s="10"/>
      <c r="L371" s="10"/>
      <c r="M371" s="9">
        <f>M373</f>
        <v>9083381.3879232351</v>
      </c>
      <c r="N371" s="8">
        <f t="shared" si="57"/>
        <v>9083381.3879232351</v>
      </c>
    </row>
    <row r="372" spans="1:14" x14ac:dyDescent="0.25">
      <c r="A372" s="30" t="s">
        <v>253</v>
      </c>
      <c r="B372" s="43" t="s">
        <v>3</v>
      </c>
      <c r="C372" s="44"/>
      <c r="D372" s="3">
        <v>327.73879300000004</v>
      </c>
      <c r="E372" s="105">
        <f>SUM(E374:E384)</f>
        <v>26234</v>
      </c>
      <c r="F372" s="37">
        <f>SUM(F374:F384)</f>
        <v>32332370</v>
      </c>
      <c r="G372" s="41"/>
      <c r="H372" s="37">
        <f>SUM(H374:H384)</f>
        <v>32332370</v>
      </c>
      <c r="I372" s="8">
        <f>SUM(I374:I384)</f>
        <v>0</v>
      </c>
      <c r="J372" s="8"/>
      <c r="K372" s="10"/>
      <c r="L372" s="8">
        <f>SUM(L374:L384)</f>
        <v>16307613.7833232</v>
      </c>
      <c r="M372" s="10"/>
      <c r="N372" s="8">
        <f t="shared" si="57"/>
        <v>16307613.7833232</v>
      </c>
    </row>
    <row r="373" spans="1:14" x14ac:dyDescent="0.25">
      <c r="A373" s="35"/>
      <c r="B373" s="51" t="s">
        <v>26</v>
      </c>
      <c r="C373" s="35">
        <v>2</v>
      </c>
      <c r="D373" s="55">
        <v>0</v>
      </c>
      <c r="E373" s="106"/>
      <c r="F373" s="50">
        <v>0</v>
      </c>
      <c r="G373" s="41">
        <v>25</v>
      </c>
      <c r="H373" s="50"/>
      <c r="I373" s="10">
        <f t="shared" ref="I373:I384" si="68">F373-H373</f>
        <v>0</v>
      </c>
      <c r="J373" s="10"/>
      <c r="K373" s="10"/>
      <c r="L373" s="10"/>
      <c r="M373" s="10">
        <f>($L$7*$L$8*E371/$L$10)+($L$7*$L$9*D371/$L$11)</f>
        <v>9083381.3879232351</v>
      </c>
      <c r="N373" s="10">
        <f t="shared" ref="N373:N436" si="69">L373+M373</f>
        <v>9083381.3879232351</v>
      </c>
    </row>
    <row r="374" spans="1:14" x14ac:dyDescent="0.25">
      <c r="A374" s="35"/>
      <c r="B374" s="51" t="s">
        <v>254</v>
      </c>
      <c r="C374" s="35">
        <v>4</v>
      </c>
      <c r="D374" s="55">
        <v>30.5382</v>
      </c>
      <c r="E374" s="102">
        <v>2964</v>
      </c>
      <c r="F374" s="120">
        <v>5635360</v>
      </c>
      <c r="G374" s="41">
        <v>100</v>
      </c>
      <c r="H374" s="50">
        <f t="shared" ref="H374:H384" si="70">F374*G374/100</f>
        <v>5635360</v>
      </c>
      <c r="I374" s="10">
        <f t="shared" si="68"/>
        <v>0</v>
      </c>
      <c r="J374" s="10">
        <f t="shared" ref="J374:J384" si="71">F374/E374</f>
        <v>1901.2685560053981</v>
      </c>
      <c r="K374" s="10">
        <f t="shared" ref="K374:K384" si="72">$J$11*$J$19-J374</f>
        <v>78.022732722469982</v>
      </c>
      <c r="L374" s="10">
        <f t="shared" ref="L374:L384" si="73">IF(K374&gt;0,$J$7*$J$8*(K374/$K$19),0)+$J$7*$J$9*(E374/$E$19)+$J$7*$J$10*(D374/$D$19)</f>
        <v>994209.29744187498</v>
      </c>
      <c r="M374" s="10"/>
      <c r="N374" s="10">
        <f t="shared" si="69"/>
        <v>994209.29744187498</v>
      </c>
    </row>
    <row r="375" spans="1:14" x14ac:dyDescent="0.25">
      <c r="A375" s="35"/>
      <c r="B375" s="51" t="s">
        <v>196</v>
      </c>
      <c r="C375" s="35">
        <v>4</v>
      </c>
      <c r="D375" s="55">
        <v>18.514592999999998</v>
      </c>
      <c r="E375" s="102">
        <v>2830</v>
      </c>
      <c r="F375" s="120">
        <v>1445650</v>
      </c>
      <c r="G375" s="41">
        <v>100</v>
      </c>
      <c r="H375" s="50">
        <f t="shared" si="70"/>
        <v>1445650</v>
      </c>
      <c r="I375" s="10">
        <f t="shared" si="68"/>
        <v>0</v>
      </c>
      <c r="J375" s="10">
        <f t="shared" si="71"/>
        <v>510.8303886925795</v>
      </c>
      <c r="K375" s="10">
        <f t="shared" si="72"/>
        <v>1468.4609000352884</v>
      </c>
      <c r="L375" s="10">
        <f t="shared" si="73"/>
        <v>2058700.4138580961</v>
      </c>
      <c r="M375" s="10"/>
      <c r="N375" s="10">
        <f t="shared" si="69"/>
        <v>2058700.4138580961</v>
      </c>
    </row>
    <row r="376" spans="1:14" x14ac:dyDescent="0.25">
      <c r="A376" s="35"/>
      <c r="B376" s="51" t="s">
        <v>255</v>
      </c>
      <c r="C376" s="35">
        <v>4</v>
      </c>
      <c r="D376" s="55">
        <v>44.072099999999999</v>
      </c>
      <c r="E376" s="102">
        <v>4705</v>
      </c>
      <c r="F376" s="120">
        <v>7228880</v>
      </c>
      <c r="G376" s="41">
        <v>100</v>
      </c>
      <c r="H376" s="50">
        <f t="shared" si="70"/>
        <v>7228880</v>
      </c>
      <c r="I376" s="10">
        <f t="shared" si="68"/>
        <v>0</v>
      </c>
      <c r="J376" s="10">
        <f t="shared" si="71"/>
        <v>1536.4250797024442</v>
      </c>
      <c r="K376" s="10">
        <f t="shared" si="72"/>
        <v>442.86620902542381</v>
      </c>
      <c r="L376" s="10">
        <f t="shared" si="73"/>
        <v>1821963.8181415573</v>
      </c>
      <c r="M376" s="10"/>
      <c r="N376" s="10">
        <f t="shared" si="69"/>
        <v>1821963.8181415573</v>
      </c>
    </row>
    <row r="377" spans="1:14" x14ac:dyDescent="0.25">
      <c r="A377" s="35"/>
      <c r="B377" s="51" t="s">
        <v>775</v>
      </c>
      <c r="C377" s="35">
        <v>4</v>
      </c>
      <c r="D377" s="55">
        <v>50.002099999999999</v>
      </c>
      <c r="E377" s="102">
        <v>2558</v>
      </c>
      <c r="F377" s="120">
        <v>2650520</v>
      </c>
      <c r="G377" s="41">
        <v>100</v>
      </c>
      <c r="H377" s="50">
        <f t="shared" si="70"/>
        <v>2650520</v>
      </c>
      <c r="I377" s="10">
        <f t="shared" si="68"/>
        <v>0</v>
      </c>
      <c r="J377" s="10">
        <f t="shared" si="71"/>
        <v>1036.1688819390149</v>
      </c>
      <c r="K377" s="10">
        <f t="shared" si="72"/>
        <v>943.12240678885314</v>
      </c>
      <c r="L377" s="10">
        <f t="shared" si="73"/>
        <v>1711118.2050952413</v>
      </c>
      <c r="M377" s="10"/>
      <c r="N377" s="10">
        <f t="shared" si="69"/>
        <v>1711118.2050952413</v>
      </c>
    </row>
    <row r="378" spans="1:14" x14ac:dyDescent="0.25">
      <c r="A378" s="35"/>
      <c r="B378" s="51" t="s">
        <v>256</v>
      </c>
      <c r="C378" s="35">
        <v>4</v>
      </c>
      <c r="D378" s="55">
        <v>19.601399999999998</v>
      </c>
      <c r="E378" s="102">
        <v>1614</v>
      </c>
      <c r="F378" s="120">
        <v>1186560</v>
      </c>
      <c r="G378" s="41">
        <v>100</v>
      </c>
      <c r="H378" s="50">
        <f t="shared" si="70"/>
        <v>1186560</v>
      </c>
      <c r="I378" s="10">
        <f t="shared" si="68"/>
        <v>0</v>
      </c>
      <c r="J378" s="10">
        <f t="shared" si="71"/>
        <v>735.16728624535313</v>
      </c>
      <c r="K378" s="10">
        <f t="shared" si="72"/>
        <v>1244.1240024825149</v>
      </c>
      <c r="L378" s="10">
        <f t="shared" si="73"/>
        <v>1560244.0439887419</v>
      </c>
      <c r="M378" s="10"/>
      <c r="N378" s="10">
        <f t="shared" si="69"/>
        <v>1560244.0439887419</v>
      </c>
    </row>
    <row r="379" spans="1:14" x14ac:dyDescent="0.25">
      <c r="A379" s="35"/>
      <c r="B379" s="51" t="s">
        <v>776</v>
      </c>
      <c r="C379" s="35">
        <v>4</v>
      </c>
      <c r="D379" s="55">
        <v>9.5202999999999989</v>
      </c>
      <c r="E379" s="102">
        <v>536</v>
      </c>
      <c r="F379" s="120">
        <v>204160</v>
      </c>
      <c r="G379" s="41">
        <v>100</v>
      </c>
      <c r="H379" s="50">
        <f t="shared" si="70"/>
        <v>204160</v>
      </c>
      <c r="I379" s="10">
        <f t="shared" si="68"/>
        <v>0</v>
      </c>
      <c r="J379" s="10">
        <f t="shared" si="71"/>
        <v>380.8955223880597</v>
      </c>
      <c r="K379" s="10">
        <f t="shared" si="72"/>
        <v>1598.3957663398082</v>
      </c>
      <c r="L379" s="10">
        <f t="shared" si="73"/>
        <v>1523504.9843194783</v>
      </c>
      <c r="M379" s="10"/>
      <c r="N379" s="10">
        <f t="shared" si="69"/>
        <v>1523504.9843194783</v>
      </c>
    </row>
    <row r="380" spans="1:14" x14ac:dyDescent="0.25">
      <c r="A380" s="35"/>
      <c r="B380" s="51" t="s">
        <v>257</v>
      </c>
      <c r="C380" s="35">
        <v>4</v>
      </c>
      <c r="D380" s="55">
        <v>34.553199999999997</v>
      </c>
      <c r="E380" s="102">
        <v>1907</v>
      </c>
      <c r="F380" s="120">
        <v>2505960</v>
      </c>
      <c r="G380" s="41">
        <v>100</v>
      </c>
      <c r="H380" s="50">
        <f t="shared" si="70"/>
        <v>2505960</v>
      </c>
      <c r="I380" s="10">
        <f t="shared" si="68"/>
        <v>0</v>
      </c>
      <c r="J380" s="10">
        <f t="shared" si="71"/>
        <v>1314.0849501835344</v>
      </c>
      <c r="K380" s="10">
        <f t="shared" si="72"/>
        <v>665.20633854433368</v>
      </c>
      <c r="L380" s="10">
        <f t="shared" si="73"/>
        <v>1229984.1178278162</v>
      </c>
      <c r="M380" s="10"/>
      <c r="N380" s="10">
        <f t="shared" si="69"/>
        <v>1229984.1178278162</v>
      </c>
    </row>
    <row r="381" spans="1:14" x14ac:dyDescent="0.25">
      <c r="A381" s="35"/>
      <c r="B381" s="51" t="s">
        <v>258</v>
      </c>
      <c r="C381" s="35">
        <v>4</v>
      </c>
      <c r="D381" s="55">
        <v>30.720999999999997</v>
      </c>
      <c r="E381" s="102">
        <v>1555</v>
      </c>
      <c r="F381" s="120">
        <v>2224770</v>
      </c>
      <c r="G381" s="41">
        <v>100</v>
      </c>
      <c r="H381" s="50">
        <f t="shared" si="70"/>
        <v>2224770</v>
      </c>
      <c r="I381" s="10">
        <f t="shared" si="68"/>
        <v>0</v>
      </c>
      <c r="J381" s="10">
        <f t="shared" si="71"/>
        <v>1430.7202572347267</v>
      </c>
      <c r="K381" s="10">
        <f t="shared" si="72"/>
        <v>548.57103149314139</v>
      </c>
      <c r="L381" s="10">
        <f t="shared" si="73"/>
        <v>1021184.3156693453</v>
      </c>
      <c r="M381" s="10"/>
      <c r="N381" s="10">
        <f t="shared" si="69"/>
        <v>1021184.3156693453</v>
      </c>
    </row>
    <row r="382" spans="1:14" x14ac:dyDescent="0.25">
      <c r="A382" s="35"/>
      <c r="B382" s="51" t="s">
        <v>259</v>
      </c>
      <c r="C382" s="35">
        <v>4</v>
      </c>
      <c r="D382" s="55">
        <v>18.347899999999999</v>
      </c>
      <c r="E382" s="102">
        <v>1907</v>
      </c>
      <c r="F382" s="154">
        <v>1470739.9999999998</v>
      </c>
      <c r="G382" s="41">
        <v>100</v>
      </c>
      <c r="H382" s="50">
        <f t="shared" si="70"/>
        <v>1470739.9999999998</v>
      </c>
      <c r="I382" s="10">
        <f t="shared" si="68"/>
        <v>0</v>
      </c>
      <c r="J382" s="10">
        <f t="shared" si="71"/>
        <v>771.23230204509684</v>
      </c>
      <c r="K382" s="10">
        <f t="shared" si="72"/>
        <v>1208.0589866827713</v>
      </c>
      <c r="L382" s="10">
        <f t="shared" si="73"/>
        <v>1599981.8607657149</v>
      </c>
      <c r="M382" s="10"/>
      <c r="N382" s="10">
        <f t="shared" si="69"/>
        <v>1599981.8607657149</v>
      </c>
    </row>
    <row r="383" spans="1:14" x14ac:dyDescent="0.25">
      <c r="A383" s="35"/>
      <c r="B383" s="51" t="s">
        <v>777</v>
      </c>
      <c r="C383" s="35">
        <v>4</v>
      </c>
      <c r="D383" s="55">
        <v>41.204600000000006</v>
      </c>
      <c r="E383" s="102">
        <v>3042</v>
      </c>
      <c r="F383" s="120">
        <v>2584700</v>
      </c>
      <c r="G383" s="41">
        <v>100</v>
      </c>
      <c r="H383" s="50">
        <f t="shared" si="70"/>
        <v>2584700</v>
      </c>
      <c r="I383" s="10">
        <f t="shared" si="68"/>
        <v>0</v>
      </c>
      <c r="J383" s="10">
        <f t="shared" si="71"/>
        <v>849.67126890203815</v>
      </c>
      <c r="K383" s="10">
        <f t="shared" si="72"/>
        <v>1129.6200198258298</v>
      </c>
      <c r="L383" s="10">
        <f t="shared" si="73"/>
        <v>1947662.7595892497</v>
      </c>
      <c r="M383" s="10"/>
      <c r="N383" s="10">
        <f t="shared" si="69"/>
        <v>1947662.7595892497</v>
      </c>
    </row>
    <row r="384" spans="1:14" x14ac:dyDescent="0.25">
      <c r="A384" s="35"/>
      <c r="B384" s="51" t="s">
        <v>260</v>
      </c>
      <c r="C384" s="35">
        <v>4</v>
      </c>
      <c r="D384" s="55">
        <v>30.663400000000003</v>
      </c>
      <c r="E384" s="102">
        <v>2616</v>
      </c>
      <c r="F384" s="120">
        <v>5195070</v>
      </c>
      <c r="G384" s="41">
        <v>100</v>
      </c>
      <c r="H384" s="50">
        <f t="shared" si="70"/>
        <v>5195070</v>
      </c>
      <c r="I384" s="10">
        <f t="shared" si="68"/>
        <v>0</v>
      </c>
      <c r="J384" s="10">
        <f t="shared" si="71"/>
        <v>1985.8830275229359</v>
      </c>
      <c r="K384" s="10">
        <f t="shared" si="72"/>
        <v>-6.5917387950678403</v>
      </c>
      <c r="L384" s="10">
        <f t="shared" si="73"/>
        <v>839059.96662608674</v>
      </c>
      <c r="M384" s="10"/>
      <c r="N384" s="10">
        <f t="shared" si="69"/>
        <v>839059.96662608674</v>
      </c>
    </row>
    <row r="385" spans="1:14" x14ac:dyDescent="0.25">
      <c r="A385" s="35"/>
      <c r="B385" s="51"/>
      <c r="C385" s="35"/>
      <c r="D385" s="55">
        <v>0</v>
      </c>
      <c r="E385" s="104"/>
      <c r="F385" s="65"/>
      <c r="G385" s="41"/>
      <c r="H385" s="65"/>
      <c r="I385" s="66"/>
      <c r="J385" s="66"/>
      <c r="K385" s="10"/>
      <c r="L385" s="10"/>
      <c r="M385" s="10"/>
      <c r="N385" s="10"/>
    </row>
    <row r="386" spans="1:14" x14ac:dyDescent="0.25">
      <c r="A386" s="30" t="s">
        <v>261</v>
      </c>
      <c r="B386" s="43" t="s">
        <v>2</v>
      </c>
      <c r="C386" s="44"/>
      <c r="D386" s="3">
        <v>932.91639999999973</v>
      </c>
      <c r="E386" s="105">
        <f>E387</f>
        <v>52752</v>
      </c>
      <c r="F386" s="37">
        <v>0</v>
      </c>
      <c r="G386" s="41"/>
      <c r="H386" s="37">
        <f>H388</f>
        <v>14397600</v>
      </c>
      <c r="I386" s="8">
        <f>I388</f>
        <v>-14397600</v>
      </c>
      <c r="J386" s="8"/>
      <c r="K386" s="10"/>
      <c r="L386" s="10"/>
      <c r="M386" s="9">
        <f>M388</f>
        <v>20676352.792254161</v>
      </c>
      <c r="N386" s="8">
        <f t="shared" si="69"/>
        <v>20676352.792254161</v>
      </c>
    </row>
    <row r="387" spans="1:14" x14ac:dyDescent="0.25">
      <c r="A387" s="30" t="s">
        <v>261</v>
      </c>
      <c r="B387" s="43" t="s">
        <v>3</v>
      </c>
      <c r="C387" s="44"/>
      <c r="D387" s="3">
        <v>932.91639999999973</v>
      </c>
      <c r="E387" s="105">
        <f>SUM(E389:E420)</f>
        <v>52752</v>
      </c>
      <c r="F387" s="37">
        <f>SUM(F389:F420)</f>
        <v>94426230</v>
      </c>
      <c r="G387" s="41"/>
      <c r="H387" s="37">
        <f>SUM(H389:H420)</f>
        <v>65631030</v>
      </c>
      <c r="I387" s="8">
        <f>SUM(I389:I420)</f>
        <v>28795200</v>
      </c>
      <c r="J387" s="8"/>
      <c r="K387" s="10"/>
      <c r="L387" s="8">
        <f>SUM(L389:L420)</f>
        <v>51567368.011260092</v>
      </c>
      <c r="M387" s="10"/>
      <c r="N387" s="8">
        <f t="shared" si="69"/>
        <v>51567368.011260092</v>
      </c>
    </row>
    <row r="388" spans="1:14" x14ac:dyDescent="0.25">
      <c r="A388" s="35"/>
      <c r="B388" s="51" t="s">
        <v>26</v>
      </c>
      <c r="C388" s="35">
        <v>2</v>
      </c>
      <c r="D388" s="55">
        <v>0</v>
      </c>
      <c r="E388" s="106"/>
      <c r="F388" s="50">
        <v>0</v>
      </c>
      <c r="G388" s="41">
        <v>25</v>
      </c>
      <c r="H388" s="50">
        <f>F402*G388/100</f>
        <v>14397600</v>
      </c>
      <c r="I388" s="10">
        <f t="shared" ref="I388:I420" si="74">F388-H388</f>
        <v>-14397600</v>
      </c>
      <c r="J388" s="10"/>
      <c r="K388" s="10"/>
      <c r="L388" s="10"/>
      <c r="M388" s="10">
        <f>($L$7*$L$8*E386/$L$10)+($L$7*$L$9*D386/$L$11)</f>
        <v>20676352.792254161</v>
      </c>
      <c r="N388" s="10">
        <f t="shared" si="69"/>
        <v>20676352.792254161</v>
      </c>
    </row>
    <row r="389" spans="1:14" x14ac:dyDescent="0.25">
      <c r="A389" s="35"/>
      <c r="B389" s="51" t="s">
        <v>262</v>
      </c>
      <c r="C389" s="35">
        <v>4</v>
      </c>
      <c r="D389" s="55">
        <v>17.2576</v>
      </c>
      <c r="E389" s="102">
        <v>462</v>
      </c>
      <c r="F389" s="116">
        <v>140280</v>
      </c>
      <c r="G389" s="41">
        <v>100</v>
      </c>
      <c r="H389" s="50">
        <f t="shared" ref="H389:H420" si="75">F389*G389/100</f>
        <v>140280</v>
      </c>
      <c r="I389" s="10">
        <f t="shared" si="74"/>
        <v>0</v>
      </c>
      <c r="J389" s="10">
        <f t="shared" ref="J389:J420" si="76">F389/E389</f>
        <v>303.63636363636363</v>
      </c>
      <c r="K389" s="10">
        <f t="shared" ref="K389:K420" si="77">$J$11*$J$19-J389</f>
        <v>1675.6549250915045</v>
      </c>
      <c r="L389" s="10">
        <f t="shared" ref="L389:L420" si="78">IF(K389&gt;0,$J$7*$J$8*(K389/$K$19),0)+$J$7*$J$9*(E389/$E$19)+$J$7*$J$10*(D389/$D$19)</f>
        <v>1608565.4396793717</v>
      </c>
      <c r="M389" s="10"/>
      <c r="N389" s="10">
        <f t="shared" si="69"/>
        <v>1608565.4396793717</v>
      </c>
    </row>
    <row r="390" spans="1:14" x14ac:dyDescent="0.25">
      <c r="A390" s="35"/>
      <c r="B390" s="51" t="s">
        <v>263</v>
      </c>
      <c r="C390" s="35">
        <v>4</v>
      </c>
      <c r="D390" s="55">
        <v>17.919</v>
      </c>
      <c r="E390" s="102">
        <v>795</v>
      </c>
      <c r="F390" s="120">
        <v>326280</v>
      </c>
      <c r="G390" s="41">
        <v>100</v>
      </c>
      <c r="H390" s="50">
        <f t="shared" si="75"/>
        <v>326280</v>
      </c>
      <c r="I390" s="10">
        <f t="shared" si="74"/>
        <v>0</v>
      </c>
      <c r="J390" s="10">
        <f t="shared" si="76"/>
        <v>410.41509433962267</v>
      </c>
      <c r="K390" s="10">
        <f t="shared" si="77"/>
        <v>1568.8761943882455</v>
      </c>
      <c r="L390" s="10">
        <f t="shared" si="78"/>
        <v>1609514.8740855965</v>
      </c>
      <c r="M390" s="10"/>
      <c r="N390" s="10">
        <f t="shared" si="69"/>
        <v>1609514.8740855965</v>
      </c>
    </row>
    <row r="391" spans="1:14" x14ac:dyDescent="0.25">
      <c r="A391" s="35"/>
      <c r="B391" s="51" t="s">
        <v>264</v>
      </c>
      <c r="C391" s="35">
        <v>4</v>
      </c>
      <c r="D391" s="55">
        <v>14.108099999999999</v>
      </c>
      <c r="E391" s="102">
        <v>424</v>
      </c>
      <c r="F391" s="120">
        <v>506880</v>
      </c>
      <c r="G391" s="41">
        <v>100</v>
      </c>
      <c r="H391" s="50">
        <f t="shared" si="75"/>
        <v>506880</v>
      </c>
      <c r="I391" s="10">
        <f t="shared" si="74"/>
        <v>0</v>
      </c>
      <c r="J391" s="10">
        <f t="shared" si="76"/>
        <v>1195.4716981132076</v>
      </c>
      <c r="K391" s="10">
        <f t="shared" si="77"/>
        <v>783.81959061466046</v>
      </c>
      <c r="L391" s="10">
        <f t="shared" si="78"/>
        <v>837631.81138735486</v>
      </c>
      <c r="M391" s="10"/>
      <c r="N391" s="10">
        <f t="shared" si="69"/>
        <v>837631.81138735486</v>
      </c>
    </row>
    <row r="392" spans="1:14" x14ac:dyDescent="0.25">
      <c r="A392" s="35"/>
      <c r="B392" s="51" t="s">
        <v>265</v>
      </c>
      <c r="C392" s="35">
        <v>4</v>
      </c>
      <c r="D392" s="55">
        <v>33.1967</v>
      </c>
      <c r="E392" s="102">
        <v>1141</v>
      </c>
      <c r="F392" s="120">
        <v>846840</v>
      </c>
      <c r="G392" s="41">
        <v>100</v>
      </c>
      <c r="H392" s="50">
        <f t="shared" si="75"/>
        <v>846840</v>
      </c>
      <c r="I392" s="10">
        <f t="shared" si="74"/>
        <v>0</v>
      </c>
      <c r="J392" s="10">
        <f t="shared" si="76"/>
        <v>742.19106047326909</v>
      </c>
      <c r="K392" s="10">
        <f t="shared" si="77"/>
        <v>1237.100228254599</v>
      </c>
      <c r="L392" s="10">
        <f t="shared" si="78"/>
        <v>1501139.7678633651</v>
      </c>
      <c r="M392" s="10"/>
      <c r="N392" s="10">
        <f t="shared" si="69"/>
        <v>1501139.7678633651</v>
      </c>
    </row>
    <row r="393" spans="1:14" x14ac:dyDescent="0.25">
      <c r="A393" s="35"/>
      <c r="B393" s="51" t="s">
        <v>266</v>
      </c>
      <c r="C393" s="35">
        <v>4</v>
      </c>
      <c r="D393" s="55">
        <v>56.851199999999992</v>
      </c>
      <c r="E393" s="102">
        <v>3832</v>
      </c>
      <c r="F393" s="120">
        <v>2614130</v>
      </c>
      <c r="G393" s="41">
        <v>100</v>
      </c>
      <c r="H393" s="50">
        <f t="shared" si="75"/>
        <v>2614130</v>
      </c>
      <c r="I393" s="10">
        <f t="shared" si="74"/>
        <v>0</v>
      </c>
      <c r="J393" s="10">
        <f t="shared" si="76"/>
        <v>682.18423799582467</v>
      </c>
      <c r="K393" s="10">
        <f t="shared" si="77"/>
        <v>1297.1070507320433</v>
      </c>
      <c r="L393" s="10">
        <f t="shared" si="78"/>
        <v>2373787.5717453128</v>
      </c>
      <c r="M393" s="10"/>
      <c r="N393" s="10">
        <f t="shared" si="69"/>
        <v>2373787.5717453128</v>
      </c>
    </row>
    <row r="394" spans="1:14" x14ac:dyDescent="0.25">
      <c r="A394" s="35"/>
      <c r="B394" s="51" t="s">
        <v>267</v>
      </c>
      <c r="C394" s="35">
        <v>4</v>
      </c>
      <c r="D394" s="55">
        <v>25.022300000000001</v>
      </c>
      <c r="E394" s="102">
        <v>1077</v>
      </c>
      <c r="F394" s="120">
        <v>2231810</v>
      </c>
      <c r="G394" s="41">
        <v>100</v>
      </c>
      <c r="H394" s="50">
        <f t="shared" si="75"/>
        <v>2231810</v>
      </c>
      <c r="I394" s="10">
        <f t="shared" si="74"/>
        <v>0</v>
      </c>
      <c r="J394" s="10">
        <f t="shared" si="76"/>
        <v>2072.2469823584029</v>
      </c>
      <c r="K394" s="10">
        <f t="shared" si="77"/>
        <v>-92.955693630534824</v>
      </c>
      <c r="L394" s="10">
        <f t="shared" si="78"/>
        <v>409227.40496502293</v>
      </c>
      <c r="M394" s="10"/>
      <c r="N394" s="10">
        <f t="shared" si="69"/>
        <v>409227.40496502293</v>
      </c>
    </row>
    <row r="395" spans="1:14" x14ac:dyDescent="0.25">
      <c r="A395" s="35"/>
      <c r="B395" s="51" t="s">
        <v>268</v>
      </c>
      <c r="C395" s="35">
        <v>4</v>
      </c>
      <c r="D395" s="55">
        <v>28.352600000000002</v>
      </c>
      <c r="E395" s="102">
        <v>1079</v>
      </c>
      <c r="F395" s="120">
        <v>559120</v>
      </c>
      <c r="G395" s="41">
        <v>100</v>
      </c>
      <c r="H395" s="50">
        <f t="shared" si="75"/>
        <v>559120</v>
      </c>
      <c r="I395" s="10">
        <f t="shared" si="74"/>
        <v>0</v>
      </c>
      <c r="J395" s="10">
        <f t="shared" si="76"/>
        <v>518.18350324374421</v>
      </c>
      <c r="K395" s="10">
        <f t="shared" si="77"/>
        <v>1461.1077854841237</v>
      </c>
      <c r="L395" s="10">
        <f t="shared" si="78"/>
        <v>1647154.1567438883</v>
      </c>
      <c r="M395" s="10"/>
      <c r="N395" s="10">
        <f t="shared" si="69"/>
        <v>1647154.1567438883</v>
      </c>
    </row>
    <row r="396" spans="1:14" x14ac:dyDescent="0.25">
      <c r="A396" s="35"/>
      <c r="B396" s="51" t="s">
        <v>269</v>
      </c>
      <c r="C396" s="35">
        <v>4</v>
      </c>
      <c r="D396" s="55">
        <v>36.885599999999997</v>
      </c>
      <c r="E396" s="102">
        <v>901</v>
      </c>
      <c r="F396" s="120">
        <v>438910</v>
      </c>
      <c r="G396" s="41">
        <v>100</v>
      </c>
      <c r="H396" s="50">
        <f t="shared" si="75"/>
        <v>438910</v>
      </c>
      <c r="I396" s="10">
        <f t="shared" si="74"/>
        <v>0</v>
      </c>
      <c r="J396" s="10">
        <f t="shared" si="76"/>
        <v>487.13651498335184</v>
      </c>
      <c r="K396" s="10">
        <f t="shared" si="77"/>
        <v>1492.1547737445162</v>
      </c>
      <c r="L396" s="10">
        <f t="shared" si="78"/>
        <v>1670628.2801509006</v>
      </c>
      <c r="M396" s="10"/>
      <c r="N396" s="10">
        <f t="shared" si="69"/>
        <v>1670628.2801509006</v>
      </c>
    </row>
    <row r="397" spans="1:14" x14ac:dyDescent="0.25">
      <c r="A397" s="35"/>
      <c r="B397" s="51" t="s">
        <v>270</v>
      </c>
      <c r="C397" s="35">
        <v>4</v>
      </c>
      <c r="D397" s="55">
        <v>19.1204</v>
      </c>
      <c r="E397" s="102">
        <v>703</v>
      </c>
      <c r="F397" s="120">
        <v>354710</v>
      </c>
      <c r="G397" s="41">
        <v>100</v>
      </c>
      <c r="H397" s="50">
        <f t="shared" si="75"/>
        <v>354710</v>
      </c>
      <c r="I397" s="10">
        <f t="shared" si="74"/>
        <v>0</v>
      </c>
      <c r="J397" s="10">
        <f t="shared" si="76"/>
        <v>504.56614509246089</v>
      </c>
      <c r="K397" s="10">
        <f t="shared" si="77"/>
        <v>1474.7251436354072</v>
      </c>
      <c r="L397" s="10">
        <f t="shared" si="78"/>
        <v>1513104.0208057992</v>
      </c>
      <c r="M397" s="10"/>
      <c r="N397" s="10">
        <f t="shared" si="69"/>
        <v>1513104.0208057992</v>
      </c>
    </row>
    <row r="398" spans="1:14" x14ac:dyDescent="0.25">
      <c r="A398" s="35"/>
      <c r="B398" s="51" t="s">
        <v>271</v>
      </c>
      <c r="C398" s="35">
        <v>4</v>
      </c>
      <c r="D398" s="55">
        <v>7.6936999999999998</v>
      </c>
      <c r="E398" s="102">
        <v>397</v>
      </c>
      <c r="F398" s="120">
        <v>182390</v>
      </c>
      <c r="G398" s="41">
        <v>100</v>
      </c>
      <c r="H398" s="50">
        <f t="shared" si="75"/>
        <v>182390</v>
      </c>
      <c r="I398" s="10">
        <f t="shared" si="74"/>
        <v>0</v>
      </c>
      <c r="J398" s="10">
        <f t="shared" si="76"/>
        <v>459.42065491183877</v>
      </c>
      <c r="K398" s="10">
        <f t="shared" si="77"/>
        <v>1519.8706338160293</v>
      </c>
      <c r="L398" s="10">
        <f t="shared" si="78"/>
        <v>1412324.993070249</v>
      </c>
      <c r="M398" s="10"/>
      <c r="N398" s="10">
        <f t="shared" si="69"/>
        <v>1412324.993070249</v>
      </c>
    </row>
    <row r="399" spans="1:14" x14ac:dyDescent="0.25">
      <c r="A399" s="35"/>
      <c r="B399" s="51" t="s">
        <v>272</v>
      </c>
      <c r="C399" s="35">
        <v>4</v>
      </c>
      <c r="D399" s="55">
        <v>27.951700000000002</v>
      </c>
      <c r="E399" s="102">
        <v>838</v>
      </c>
      <c r="F399" s="120">
        <v>400710</v>
      </c>
      <c r="G399" s="41">
        <v>100</v>
      </c>
      <c r="H399" s="50">
        <f t="shared" si="75"/>
        <v>400710</v>
      </c>
      <c r="I399" s="10">
        <f t="shared" si="74"/>
        <v>0</v>
      </c>
      <c r="J399" s="10">
        <f t="shared" si="76"/>
        <v>478.17422434367541</v>
      </c>
      <c r="K399" s="10">
        <f t="shared" si="77"/>
        <v>1501.1170643841926</v>
      </c>
      <c r="L399" s="10">
        <f t="shared" si="78"/>
        <v>1615741.2349008273</v>
      </c>
      <c r="M399" s="10"/>
      <c r="N399" s="10">
        <f t="shared" si="69"/>
        <v>1615741.2349008273</v>
      </c>
    </row>
    <row r="400" spans="1:14" x14ac:dyDescent="0.25">
      <c r="A400" s="35"/>
      <c r="B400" s="51" t="s">
        <v>273</v>
      </c>
      <c r="C400" s="35">
        <v>4</v>
      </c>
      <c r="D400" s="55">
        <v>31.550799999999999</v>
      </c>
      <c r="E400" s="102">
        <v>1340</v>
      </c>
      <c r="F400" s="120">
        <v>657480</v>
      </c>
      <c r="G400" s="41">
        <v>100</v>
      </c>
      <c r="H400" s="50">
        <f t="shared" si="75"/>
        <v>657480</v>
      </c>
      <c r="I400" s="10">
        <f t="shared" si="74"/>
        <v>0</v>
      </c>
      <c r="J400" s="10">
        <f t="shared" si="76"/>
        <v>490.65671641791045</v>
      </c>
      <c r="K400" s="10">
        <f t="shared" si="77"/>
        <v>1488.6345723099575</v>
      </c>
      <c r="L400" s="10">
        <f t="shared" si="78"/>
        <v>1754571.821066045</v>
      </c>
      <c r="M400" s="10"/>
      <c r="N400" s="10">
        <f t="shared" si="69"/>
        <v>1754571.821066045</v>
      </c>
    </row>
    <row r="401" spans="1:14" x14ac:dyDescent="0.25">
      <c r="A401" s="35"/>
      <c r="B401" s="51" t="s">
        <v>274</v>
      </c>
      <c r="C401" s="35">
        <v>4</v>
      </c>
      <c r="D401" s="55">
        <v>44.9495</v>
      </c>
      <c r="E401" s="102">
        <v>5802</v>
      </c>
      <c r="F401" s="120">
        <v>13076850</v>
      </c>
      <c r="G401" s="41">
        <v>100</v>
      </c>
      <c r="H401" s="50">
        <f t="shared" si="75"/>
        <v>13076850</v>
      </c>
      <c r="I401" s="10">
        <f t="shared" si="74"/>
        <v>0</v>
      </c>
      <c r="J401" s="10">
        <f t="shared" si="76"/>
        <v>2253.8521199586348</v>
      </c>
      <c r="K401" s="10">
        <f t="shared" si="77"/>
        <v>-274.56083123076678</v>
      </c>
      <c r="L401" s="10">
        <f t="shared" si="78"/>
        <v>1742307.0394942546</v>
      </c>
      <c r="M401" s="10"/>
      <c r="N401" s="10">
        <f t="shared" si="69"/>
        <v>1742307.0394942546</v>
      </c>
    </row>
    <row r="402" spans="1:14" x14ac:dyDescent="0.25">
      <c r="A402" s="35"/>
      <c r="B402" s="51" t="s">
        <v>879</v>
      </c>
      <c r="C402" s="35">
        <v>3</v>
      </c>
      <c r="D402" s="55">
        <v>63.640900000000002</v>
      </c>
      <c r="E402" s="102">
        <v>12050</v>
      </c>
      <c r="F402" s="120">
        <v>57590400</v>
      </c>
      <c r="G402" s="41">
        <v>50</v>
      </c>
      <c r="H402" s="50">
        <f t="shared" si="75"/>
        <v>28795200</v>
      </c>
      <c r="I402" s="10">
        <f t="shared" si="74"/>
        <v>28795200</v>
      </c>
      <c r="J402" s="10">
        <f t="shared" si="76"/>
        <v>4779.2863070539415</v>
      </c>
      <c r="K402" s="10">
        <f t="shared" si="77"/>
        <v>-2799.9950183260735</v>
      </c>
      <c r="L402" s="10">
        <f t="shared" si="78"/>
        <v>3465670.813244822</v>
      </c>
      <c r="M402" s="10"/>
      <c r="N402" s="10">
        <f t="shared" si="69"/>
        <v>3465670.813244822</v>
      </c>
    </row>
    <row r="403" spans="1:14" x14ac:dyDescent="0.25">
      <c r="A403" s="35"/>
      <c r="B403" s="51" t="s">
        <v>275</v>
      </c>
      <c r="C403" s="35">
        <v>4</v>
      </c>
      <c r="D403" s="55">
        <v>31.273899999999998</v>
      </c>
      <c r="E403" s="102">
        <v>1426</v>
      </c>
      <c r="F403" s="120">
        <v>1057290</v>
      </c>
      <c r="G403" s="41">
        <v>100</v>
      </c>
      <c r="H403" s="50">
        <f t="shared" si="75"/>
        <v>1057290</v>
      </c>
      <c r="I403" s="10">
        <f t="shared" si="74"/>
        <v>0</v>
      </c>
      <c r="J403" s="10">
        <f t="shared" si="76"/>
        <v>741.43758765778398</v>
      </c>
      <c r="K403" s="10">
        <f t="shared" si="77"/>
        <v>1237.8537010700841</v>
      </c>
      <c r="L403" s="10">
        <f t="shared" si="78"/>
        <v>1566100.2268346276</v>
      </c>
      <c r="M403" s="10"/>
      <c r="N403" s="10">
        <f t="shared" si="69"/>
        <v>1566100.2268346276</v>
      </c>
    </row>
    <row r="404" spans="1:14" x14ac:dyDescent="0.25">
      <c r="A404" s="35"/>
      <c r="B404" s="51" t="s">
        <v>778</v>
      </c>
      <c r="C404" s="35">
        <v>4</v>
      </c>
      <c r="D404" s="55">
        <v>21.880900000000004</v>
      </c>
      <c r="E404" s="102">
        <v>1009</v>
      </c>
      <c r="F404" s="120">
        <v>547560</v>
      </c>
      <c r="G404" s="41">
        <v>100</v>
      </c>
      <c r="H404" s="50">
        <f t="shared" si="75"/>
        <v>547560</v>
      </c>
      <c r="I404" s="10">
        <f t="shared" si="74"/>
        <v>0</v>
      </c>
      <c r="J404" s="10">
        <f t="shared" si="76"/>
        <v>542.67591674925666</v>
      </c>
      <c r="K404" s="10">
        <f t="shared" si="77"/>
        <v>1436.6153719786114</v>
      </c>
      <c r="L404" s="10">
        <f t="shared" si="78"/>
        <v>1575171.6960976224</v>
      </c>
      <c r="M404" s="10"/>
      <c r="N404" s="10">
        <f t="shared" si="69"/>
        <v>1575171.6960976224</v>
      </c>
    </row>
    <row r="405" spans="1:14" x14ac:dyDescent="0.25">
      <c r="A405" s="35"/>
      <c r="B405" s="51" t="s">
        <v>276</v>
      </c>
      <c r="C405" s="35">
        <v>4</v>
      </c>
      <c r="D405" s="55">
        <v>30.774899999999995</v>
      </c>
      <c r="E405" s="102">
        <v>631</v>
      </c>
      <c r="F405" s="120">
        <v>744910</v>
      </c>
      <c r="G405" s="41">
        <v>100</v>
      </c>
      <c r="H405" s="50">
        <f t="shared" si="75"/>
        <v>744910</v>
      </c>
      <c r="I405" s="10">
        <f t="shared" si="74"/>
        <v>0</v>
      </c>
      <c r="J405" s="10">
        <f t="shared" si="76"/>
        <v>1180.5229793977812</v>
      </c>
      <c r="K405" s="10">
        <f>$J$11*$J$19-J405</f>
        <v>798.76830933008682</v>
      </c>
      <c r="L405" s="10">
        <f>IF(K405&gt;0,$J$7*$J$8*(K405/$K$19),0)+$J$7*$J$9*(E405/$E$19)+$J$7*$J$10*(D405/$D$19)</f>
        <v>989776.76649622596</v>
      </c>
      <c r="M405" s="10"/>
      <c r="N405" s="10">
        <f t="shared" si="69"/>
        <v>989776.76649622596</v>
      </c>
    </row>
    <row r="406" spans="1:14" x14ac:dyDescent="0.25">
      <c r="A406" s="35"/>
      <c r="B406" s="51" t="s">
        <v>277</v>
      </c>
      <c r="C406" s="35">
        <v>4</v>
      </c>
      <c r="D406" s="55">
        <v>29.421599999999998</v>
      </c>
      <c r="E406" s="102">
        <v>2217</v>
      </c>
      <c r="F406" s="120">
        <v>851160</v>
      </c>
      <c r="G406" s="41">
        <v>100</v>
      </c>
      <c r="H406" s="50">
        <f t="shared" si="75"/>
        <v>851160</v>
      </c>
      <c r="I406" s="10">
        <f t="shared" si="74"/>
        <v>0</v>
      </c>
      <c r="J406" s="10">
        <f t="shared" si="76"/>
        <v>383.92422192151554</v>
      </c>
      <c r="K406" s="10">
        <f t="shared" si="77"/>
        <v>1595.3670668063526</v>
      </c>
      <c r="L406" s="10">
        <f t="shared" si="78"/>
        <v>2061158.164900545</v>
      </c>
      <c r="M406" s="10"/>
      <c r="N406" s="10">
        <f t="shared" si="69"/>
        <v>2061158.164900545</v>
      </c>
    </row>
    <row r="407" spans="1:14" x14ac:dyDescent="0.25">
      <c r="A407" s="35"/>
      <c r="B407" s="51" t="s">
        <v>779</v>
      </c>
      <c r="C407" s="35">
        <v>4</v>
      </c>
      <c r="D407" s="55">
        <v>13.160600000000001</v>
      </c>
      <c r="E407" s="102">
        <v>727</v>
      </c>
      <c r="F407" s="120">
        <v>397660</v>
      </c>
      <c r="G407" s="41">
        <v>100</v>
      </c>
      <c r="H407" s="50">
        <f t="shared" si="75"/>
        <v>397660</v>
      </c>
      <c r="I407" s="10">
        <f t="shared" si="74"/>
        <v>0</v>
      </c>
      <c r="J407" s="10">
        <f t="shared" si="76"/>
        <v>546.98762035763411</v>
      </c>
      <c r="K407" s="10">
        <f t="shared" si="77"/>
        <v>1432.3036683702339</v>
      </c>
      <c r="L407" s="10">
        <f t="shared" si="78"/>
        <v>1453262.3566828789</v>
      </c>
      <c r="M407" s="10"/>
      <c r="N407" s="10">
        <f t="shared" si="69"/>
        <v>1453262.3566828789</v>
      </c>
    </row>
    <row r="408" spans="1:14" x14ac:dyDescent="0.25">
      <c r="A408" s="35"/>
      <c r="B408" s="51" t="s">
        <v>780</v>
      </c>
      <c r="C408" s="35">
        <v>4</v>
      </c>
      <c r="D408" s="55">
        <v>31.3569</v>
      </c>
      <c r="E408" s="102">
        <v>1136</v>
      </c>
      <c r="F408" s="120">
        <v>734780</v>
      </c>
      <c r="G408" s="41">
        <v>100</v>
      </c>
      <c r="H408" s="50">
        <f t="shared" si="75"/>
        <v>734780</v>
      </c>
      <c r="I408" s="10">
        <f t="shared" si="74"/>
        <v>0</v>
      </c>
      <c r="J408" s="10">
        <f t="shared" si="76"/>
        <v>646.81338028169012</v>
      </c>
      <c r="K408" s="10">
        <f t="shared" si="77"/>
        <v>1332.4779084461779</v>
      </c>
      <c r="L408" s="10">
        <f t="shared" si="78"/>
        <v>1570028.3312455728</v>
      </c>
      <c r="M408" s="10"/>
      <c r="N408" s="10">
        <f t="shared" si="69"/>
        <v>1570028.3312455728</v>
      </c>
    </row>
    <row r="409" spans="1:14" x14ac:dyDescent="0.25">
      <c r="A409" s="35"/>
      <c r="B409" s="51" t="s">
        <v>278</v>
      </c>
      <c r="C409" s="35">
        <v>4</v>
      </c>
      <c r="D409" s="55">
        <v>29.774799999999999</v>
      </c>
      <c r="E409" s="102">
        <v>1193</v>
      </c>
      <c r="F409" s="120">
        <v>611590</v>
      </c>
      <c r="G409" s="41">
        <v>100</v>
      </c>
      <c r="H409" s="50">
        <f t="shared" si="75"/>
        <v>611590</v>
      </c>
      <c r="I409" s="10">
        <f t="shared" si="74"/>
        <v>0</v>
      </c>
      <c r="J409" s="10">
        <f t="shared" si="76"/>
        <v>512.64878457669738</v>
      </c>
      <c r="K409" s="10">
        <f t="shared" si="77"/>
        <v>1466.6425041511707</v>
      </c>
      <c r="L409" s="10">
        <f t="shared" si="78"/>
        <v>1688783.3358513839</v>
      </c>
      <c r="M409" s="10"/>
      <c r="N409" s="10">
        <f t="shared" si="69"/>
        <v>1688783.3358513839</v>
      </c>
    </row>
    <row r="410" spans="1:14" x14ac:dyDescent="0.25">
      <c r="A410" s="35"/>
      <c r="B410" s="51" t="s">
        <v>279</v>
      </c>
      <c r="C410" s="35">
        <v>4</v>
      </c>
      <c r="D410" s="55">
        <v>17.8398</v>
      </c>
      <c r="E410" s="102">
        <v>759</v>
      </c>
      <c r="F410" s="120">
        <v>356910</v>
      </c>
      <c r="G410" s="41">
        <v>100</v>
      </c>
      <c r="H410" s="50">
        <f t="shared" si="75"/>
        <v>356910</v>
      </c>
      <c r="I410" s="10">
        <f t="shared" si="74"/>
        <v>0</v>
      </c>
      <c r="J410" s="10">
        <f t="shared" si="76"/>
        <v>470.23715415019763</v>
      </c>
      <c r="K410" s="10">
        <f t="shared" si="77"/>
        <v>1509.0541345776705</v>
      </c>
      <c r="L410" s="10">
        <f t="shared" si="78"/>
        <v>1549770.2215879678</v>
      </c>
      <c r="M410" s="10"/>
      <c r="N410" s="10">
        <f t="shared" si="69"/>
        <v>1549770.2215879678</v>
      </c>
    </row>
    <row r="411" spans="1:14" s="31" customFormat="1" x14ac:dyDescent="0.25">
      <c r="A411" s="35"/>
      <c r="B411" s="51" t="s">
        <v>280</v>
      </c>
      <c r="C411" s="35">
        <v>4</v>
      </c>
      <c r="D411" s="55">
        <v>43.423200000000001</v>
      </c>
      <c r="E411" s="102">
        <v>1496</v>
      </c>
      <c r="F411" s="154">
        <v>3413800</v>
      </c>
      <c r="G411" s="41">
        <v>100</v>
      </c>
      <c r="H411" s="50">
        <f t="shared" si="75"/>
        <v>3413800</v>
      </c>
      <c r="I411" s="50">
        <f t="shared" si="74"/>
        <v>0</v>
      </c>
      <c r="J411" s="50">
        <f t="shared" si="76"/>
        <v>2281.9518716577541</v>
      </c>
      <c r="K411" s="50">
        <f t="shared" si="77"/>
        <v>-302.660582929886</v>
      </c>
      <c r="L411" s="50">
        <f t="shared" si="78"/>
        <v>613021.74584023212</v>
      </c>
      <c r="M411" s="50"/>
      <c r="N411" s="50">
        <f t="shared" si="69"/>
        <v>613021.74584023212</v>
      </c>
    </row>
    <row r="412" spans="1:14" x14ac:dyDescent="0.25">
      <c r="A412" s="35"/>
      <c r="B412" s="51" t="s">
        <v>281</v>
      </c>
      <c r="C412" s="35">
        <v>4</v>
      </c>
      <c r="D412" s="55">
        <v>23.677600000000002</v>
      </c>
      <c r="E412" s="102">
        <v>870</v>
      </c>
      <c r="F412" s="120">
        <v>309820</v>
      </c>
      <c r="G412" s="41">
        <v>100</v>
      </c>
      <c r="H412" s="50">
        <f t="shared" si="75"/>
        <v>309820</v>
      </c>
      <c r="I412" s="10">
        <f t="shared" si="74"/>
        <v>0</v>
      </c>
      <c r="J412" s="10">
        <f t="shared" si="76"/>
        <v>356.11494252873564</v>
      </c>
      <c r="K412" s="10">
        <f t="shared" si="77"/>
        <v>1623.1763461991325</v>
      </c>
      <c r="L412" s="10">
        <f t="shared" si="78"/>
        <v>1704025.1206846174</v>
      </c>
      <c r="M412" s="10"/>
      <c r="N412" s="10">
        <f t="shared" si="69"/>
        <v>1704025.1206846174</v>
      </c>
    </row>
    <row r="413" spans="1:14" x14ac:dyDescent="0.25">
      <c r="A413" s="35"/>
      <c r="B413" s="51" t="s">
        <v>781</v>
      </c>
      <c r="C413" s="35">
        <v>4</v>
      </c>
      <c r="D413" s="55">
        <v>35.131500000000003</v>
      </c>
      <c r="E413" s="102">
        <v>1622</v>
      </c>
      <c r="F413" s="120">
        <v>706190</v>
      </c>
      <c r="G413" s="41">
        <v>100</v>
      </c>
      <c r="H413" s="50">
        <f t="shared" si="75"/>
        <v>706190</v>
      </c>
      <c r="I413" s="10">
        <f t="shared" si="74"/>
        <v>0</v>
      </c>
      <c r="J413" s="10">
        <f t="shared" si="76"/>
        <v>435.38224414303329</v>
      </c>
      <c r="K413" s="10">
        <f t="shared" si="77"/>
        <v>1543.9090445848346</v>
      </c>
      <c r="L413" s="10">
        <f t="shared" si="78"/>
        <v>1892600.5697501667</v>
      </c>
      <c r="M413" s="10"/>
      <c r="N413" s="10">
        <f t="shared" si="69"/>
        <v>1892600.5697501667</v>
      </c>
    </row>
    <row r="414" spans="1:14" x14ac:dyDescent="0.25">
      <c r="A414" s="35"/>
      <c r="B414" s="51" t="s">
        <v>282</v>
      </c>
      <c r="C414" s="35">
        <v>4</v>
      </c>
      <c r="D414" s="55">
        <v>21.135199999999998</v>
      </c>
      <c r="E414" s="102">
        <v>1037</v>
      </c>
      <c r="F414" s="120">
        <v>593000</v>
      </c>
      <c r="G414" s="41">
        <v>100</v>
      </c>
      <c r="H414" s="50">
        <f t="shared" si="75"/>
        <v>593000</v>
      </c>
      <c r="I414" s="10">
        <f t="shared" si="74"/>
        <v>0</v>
      </c>
      <c r="J414" s="10">
        <f t="shared" si="76"/>
        <v>571.84185149469624</v>
      </c>
      <c r="K414" s="10">
        <f t="shared" si="77"/>
        <v>1407.4494372331719</v>
      </c>
      <c r="L414" s="10">
        <f t="shared" si="78"/>
        <v>1554268.7883472445</v>
      </c>
      <c r="M414" s="10"/>
      <c r="N414" s="10">
        <f t="shared" si="69"/>
        <v>1554268.7883472445</v>
      </c>
    </row>
    <row r="415" spans="1:14" x14ac:dyDescent="0.25">
      <c r="A415" s="35"/>
      <c r="B415" s="51" t="s">
        <v>782</v>
      </c>
      <c r="C415" s="35">
        <v>4</v>
      </c>
      <c r="D415" s="55">
        <v>33.507600000000004</v>
      </c>
      <c r="E415" s="102">
        <v>1380</v>
      </c>
      <c r="F415" s="120">
        <v>824270</v>
      </c>
      <c r="G415" s="41">
        <v>100</v>
      </c>
      <c r="H415" s="50">
        <f t="shared" si="75"/>
        <v>824270</v>
      </c>
      <c r="I415" s="10">
        <f t="shared" si="74"/>
        <v>0</v>
      </c>
      <c r="J415" s="10">
        <f t="shared" si="76"/>
        <v>597.29710144927537</v>
      </c>
      <c r="K415" s="10">
        <f t="shared" si="77"/>
        <v>1381.9941872785926</v>
      </c>
      <c r="L415" s="10">
        <f t="shared" si="78"/>
        <v>1685994.1804932449</v>
      </c>
      <c r="M415" s="10"/>
      <c r="N415" s="10">
        <f t="shared" si="69"/>
        <v>1685994.1804932449</v>
      </c>
    </row>
    <row r="416" spans="1:14" x14ac:dyDescent="0.25">
      <c r="A416" s="35"/>
      <c r="B416" s="51" t="s">
        <v>283</v>
      </c>
      <c r="C416" s="35">
        <v>4</v>
      </c>
      <c r="D416" s="55">
        <v>26.096699999999998</v>
      </c>
      <c r="E416" s="102">
        <v>977</v>
      </c>
      <c r="F416" s="120">
        <v>551480</v>
      </c>
      <c r="G416" s="41">
        <v>100</v>
      </c>
      <c r="H416" s="50">
        <f t="shared" si="75"/>
        <v>551480</v>
      </c>
      <c r="I416" s="10">
        <f t="shared" si="74"/>
        <v>0</v>
      </c>
      <c r="J416" s="10">
        <f t="shared" si="76"/>
        <v>564.46264073694988</v>
      </c>
      <c r="K416" s="10">
        <f t="shared" si="77"/>
        <v>1414.8286479909182</v>
      </c>
      <c r="L416" s="10">
        <f t="shared" si="78"/>
        <v>1570332.3662502128</v>
      </c>
      <c r="M416" s="10"/>
      <c r="N416" s="10">
        <f t="shared" si="69"/>
        <v>1570332.3662502128</v>
      </c>
    </row>
    <row r="417" spans="1:14" x14ac:dyDescent="0.25">
      <c r="A417" s="35"/>
      <c r="B417" s="51" t="s">
        <v>230</v>
      </c>
      <c r="C417" s="35">
        <v>4</v>
      </c>
      <c r="D417" s="54">
        <v>24.5121</v>
      </c>
      <c r="E417" s="102">
        <v>1261</v>
      </c>
      <c r="F417" s="120">
        <v>489960</v>
      </c>
      <c r="G417" s="41">
        <v>100</v>
      </c>
      <c r="H417" s="50">
        <f t="shared" si="75"/>
        <v>489960</v>
      </c>
      <c r="I417" s="10">
        <f t="shared" si="74"/>
        <v>0</v>
      </c>
      <c r="J417" s="10">
        <f t="shared" si="76"/>
        <v>388.54877081681207</v>
      </c>
      <c r="K417" s="10">
        <f t="shared" si="77"/>
        <v>1590.742517911056</v>
      </c>
      <c r="L417" s="10">
        <f t="shared" si="78"/>
        <v>1783060.9120043393</v>
      </c>
      <c r="M417" s="10"/>
      <c r="N417" s="10">
        <f t="shared" si="69"/>
        <v>1783060.9120043393</v>
      </c>
    </row>
    <row r="418" spans="1:14" x14ac:dyDescent="0.25">
      <c r="A418" s="35"/>
      <c r="B418" s="51" t="s">
        <v>284</v>
      </c>
      <c r="C418" s="35">
        <v>4</v>
      </c>
      <c r="D418" s="55">
        <v>32.277900000000002</v>
      </c>
      <c r="E418" s="102">
        <v>1711</v>
      </c>
      <c r="F418" s="120">
        <v>857300</v>
      </c>
      <c r="G418" s="41">
        <v>100</v>
      </c>
      <c r="H418" s="50">
        <f t="shared" si="75"/>
        <v>857300</v>
      </c>
      <c r="I418" s="10">
        <f t="shared" si="74"/>
        <v>0</v>
      </c>
      <c r="J418" s="10">
        <f t="shared" si="76"/>
        <v>501.052016364699</v>
      </c>
      <c r="K418" s="10">
        <f t="shared" si="77"/>
        <v>1478.239272363169</v>
      </c>
      <c r="L418" s="10">
        <f t="shared" si="78"/>
        <v>1846252.2354266278</v>
      </c>
      <c r="M418" s="10"/>
      <c r="N418" s="10">
        <f t="shared" si="69"/>
        <v>1846252.2354266278</v>
      </c>
    </row>
    <row r="419" spans="1:14" x14ac:dyDescent="0.25">
      <c r="A419" s="35"/>
      <c r="B419" s="51" t="s">
        <v>285</v>
      </c>
      <c r="C419" s="35">
        <v>4</v>
      </c>
      <c r="D419" s="55">
        <v>17.488699999999998</v>
      </c>
      <c r="E419" s="102">
        <v>912</v>
      </c>
      <c r="F419" s="120">
        <v>493130</v>
      </c>
      <c r="G419" s="41">
        <v>100</v>
      </c>
      <c r="H419" s="50">
        <f t="shared" si="75"/>
        <v>493130</v>
      </c>
      <c r="I419" s="10">
        <f t="shared" si="74"/>
        <v>0</v>
      </c>
      <c r="J419" s="10">
        <f t="shared" si="76"/>
        <v>540.71271929824559</v>
      </c>
      <c r="K419" s="10">
        <f t="shared" si="77"/>
        <v>1438.5785694296223</v>
      </c>
      <c r="L419" s="10">
        <f t="shared" si="78"/>
        <v>1528951.3652541551</v>
      </c>
      <c r="M419" s="10"/>
      <c r="N419" s="10">
        <f t="shared" si="69"/>
        <v>1528951.3652541551</v>
      </c>
    </row>
    <row r="420" spans="1:14" x14ac:dyDescent="0.25">
      <c r="A420" s="35"/>
      <c r="B420" s="51" t="s">
        <v>286</v>
      </c>
      <c r="C420" s="35">
        <v>4</v>
      </c>
      <c r="D420" s="55">
        <v>45.682399999999994</v>
      </c>
      <c r="E420" s="102">
        <v>1547</v>
      </c>
      <c r="F420" s="120">
        <v>958630</v>
      </c>
      <c r="G420" s="41">
        <v>100</v>
      </c>
      <c r="H420" s="50">
        <f t="shared" si="75"/>
        <v>958630</v>
      </c>
      <c r="I420" s="10">
        <f t="shared" si="74"/>
        <v>0</v>
      </c>
      <c r="J420" s="10">
        <f t="shared" si="76"/>
        <v>619.67032967032969</v>
      </c>
      <c r="K420" s="10">
        <f t="shared" si="77"/>
        <v>1359.6209590575384</v>
      </c>
      <c r="L420" s="10">
        <f t="shared" si="78"/>
        <v>1773440.3983096275</v>
      </c>
      <c r="M420" s="10"/>
      <c r="N420" s="10">
        <f t="shared" si="69"/>
        <v>1773440.3983096275</v>
      </c>
    </row>
    <row r="421" spans="1:14" x14ac:dyDescent="0.25">
      <c r="A421" s="35"/>
      <c r="B421" s="51"/>
      <c r="C421" s="35"/>
      <c r="D421" s="55">
        <v>0</v>
      </c>
      <c r="E421" s="104"/>
      <c r="F421" s="65"/>
      <c r="G421" s="41"/>
      <c r="H421" s="65"/>
      <c r="I421" s="66"/>
      <c r="J421" s="66"/>
      <c r="K421" s="10"/>
      <c r="L421" s="10"/>
      <c r="M421" s="10"/>
      <c r="N421" s="10"/>
    </row>
    <row r="422" spans="1:14" x14ac:dyDescent="0.25">
      <c r="A422" s="30" t="s">
        <v>287</v>
      </c>
      <c r="B422" s="43" t="s">
        <v>2</v>
      </c>
      <c r="C422" s="44"/>
      <c r="D422" s="3">
        <v>1072.5956999999999</v>
      </c>
      <c r="E422" s="105">
        <f>E423</f>
        <v>61988</v>
      </c>
      <c r="F422" s="37">
        <v>0</v>
      </c>
      <c r="G422" s="41"/>
      <c r="H422" s="37">
        <f>H424</f>
        <v>8451140</v>
      </c>
      <c r="I422" s="8">
        <f>I424</f>
        <v>-8451140</v>
      </c>
      <c r="J422" s="8"/>
      <c r="K422" s="10"/>
      <c r="L422" s="10"/>
      <c r="M422" s="9">
        <f>M424</f>
        <v>24088153.080851991</v>
      </c>
      <c r="N422" s="8">
        <f t="shared" si="69"/>
        <v>24088153.080851991</v>
      </c>
    </row>
    <row r="423" spans="1:14" x14ac:dyDescent="0.25">
      <c r="A423" s="30" t="s">
        <v>287</v>
      </c>
      <c r="B423" s="43" t="s">
        <v>3</v>
      </c>
      <c r="C423" s="44"/>
      <c r="D423" s="3">
        <v>1072.5956999999999</v>
      </c>
      <c r="E423" s="105">
        <f>SUM(E425:E457)</f>
        <v>61988</v>
      </c>
      <c r="F423" s="37">
        <f>SUM(F425:F457)</f>
        <v>66690840</v>
      </c>
      <c r="G423" s="41"/>
      <c r="H423" s="37">
        <f>SUM(H425:H457)</f>
        <v>49788560</v>
      </c>
      <c r="I423" s="8">
        <f>SUM(I425:I457)</f>
        <v>16902280</v>
      </c>
      <c r="J423" s="8"/>
      <c r="K423" s="10"/>
      <c r="L423" s="8">
        <f>SUM(L425:L457)</f>
        <v>58050844.117748827</v>
      </c>
      <c r="M423" s="10"/>
      <c r="N423" s="8">
        <f t="shared" si="69"/>
        <v>58050844.117748827</v>
      </c>
    </row>
    <row r="424" spans="1:14" x14ac:dyDescent="0.25">
      <c r="A424" s="35"/>
      <c r="B424" s="51" t="s">
        <v>26</v>
      </c>
      <c r="C424" s="35">
        <v>2</v>
      </c>
      <c r="D424" s="55">
        <v>0</v>
      </c>
      <c r="E424" s="107"/>
      <c r="F424" s="50">
        <v>0</v>
      </c>
      <c r="G424" s="41">
        <v>25</v>
      </c>
      <c r="H424" s="50">
        <f>F433*G424/100</f>
        <v>8451140</v>
      </c>
      <c r="I424" s="10">
        <f t="shared" ref="I424:I457" si="79">F424-H424</f>
        <v>-8451140</v>
      </c>
      <c r="J424" s="10"/>
      <c r="K424" s="10"/>
      <c r="L424" s="10"/>
      <c r="M424" s="10">
        <f>($L$7*$L$8*E422/$L$10)+($L$7*$L$9*D422/$L$11)</f>
        <v>24088153.080851991</v>
      </c>
      <c r="N424" s="10">
        <f t="shared" si="69"/>
        <v>24088153.080851991</v>
      </c>
    </row>
    <row r="425" spans="1:14" x14ac:dyDescent="0.25">
      <c r="A425" s="35"/>
      <c r="B425" s="51" t="s">
        <v>288</v>
      </c>
      <c r="C425" s="35">
        <v>4</v>
      </c>
      <c r="D425" s="55">
        <v>34.587399999999995</v>
      </c>
      <c r="E425" s="102">
        <v>1988</v>
      </c>
      <c r="F425" s="154">
        <v>4120009.9999999995</v>
      </c>
      <c r="G425" s="41">
        <v>100</v>
      </c>
      <c r="H425" s="50">
        <f t="shared" ref="H425:H457" si="80">F425*G425/100</f>
        <v>4120009.9999999995</v>
      </c>
      <c r="I425" s="10">
        <f t="shared" si="79"/>
        <v>0</v>
      </c>
      <c r="J425" s="10">
        <f t="shared" ref="J425:J457" si="81">F425/E425</f>
        <v>2072.4396378269616</v>
      </c>
      <c r="K425" s="10">
        <f t="shared" ref="K425:K457" si="82">$J$11*$J$19-J425</f>
        <v>-93.148349099093593</v>
      </c>
      <c r="L425" s="10">
        <f t="shared" ref="L425:L457" si="83">IF(K425&gt;0,$J$7*$J$8*(K425/$K$19),0)+$J$7*$J$9*(E425/$E$19)+$J$7*$J$10*(D425/$D$19)</f>
        <v>695695.74640778115</v>
      </c>
      <c r="M425" s="10"/>
      <c r="N425" s="10">
        <f t="shared" si="69"/>
        <v>695695.74640778115</v>
      </c>
    </row>
    <row r="426" spans="1:14" x14ac:dyDescent="0.25">
      <c r="A426" s="35"/>
      <c r="B426" s="51" t="s">
        <v>289</v>
      </c>
      <c r="C426" s="35">
        <v>4</v>
      </c>
      <c r="D426" s="55">
        <v>23.7818</v>
      </c>
      <c r="E426" s="102">
        <v>807</v>
      </c>
      <c r="F426" s="154">
        <v>470140</v>
      </c>
      <c r="G426" s="41">
        <v>100</v>
      </c>
      <c r="H426" s="50">
        <f t="shared" si="80"/>
        <v>470140</v>
      </c>
      <c r="I426" s="10">
        <f t="shared" si="79"/>
        <v>0</v>
      </c>
      <c r="J426" s="10">
        <f t="shared" si="81"/>
        <v>582.5774473358116</v>
      </c>
      <c r="K426" s="10">
        <f t="shared" si="82"/>
        <v>1396.7138413920566</v>
      </c>
      <c r="L426" s="10">
        <f t="shared" si="83"/>
        <v>1499019.4209773941</v>
      </c>
      <c r="M426" s="10"/>
      <c r="N426" s="10">
        <f t="shared" si="69"/>
        <v>1499019.4209773941</v>
      </c>
    </row>
    <row r="427" spans="1:14" x14ac:dyDescent="0.25">
      <c r="A427" s="35"/>
      <c r="B427" s="51" t="s">
        <v>783</v>
      </c>
      <c r="C427" s="35">
        <v>4</v>
      </c>
      <c r="D427" s="55">
        <v>19.7803</v>
      </c>
      <c r="E427" s="102">
        <v>992</v>
      </c>
      <c r="F427" s="154">
        <v>733700</v>
      </c>
      <c r="G427" s="41">
        <v>100</v>
      </c>
      <c r="H427" s="50">
        <f t="shared" si="80"/>
        <v>733700</v>
      </c>
      <c r="I427" s="10">
        <f t="shared" si="79"/>
        <v>0</v>
      </c>
      <c r="J427" s="10">
        <f t="shared" si="81"/>
        <v>739.61693548387098</v>
      </c>
      <c r="K427" s="10">
        <f t="shared" si="82"/>
        <v>1239.6743532439971</v>
      </c>
      <c r="L427" s="10">
        <f t="shared" si="83"/>
        <v>1395457.7866347972</v>
      </c>
      <c r="M427" s="10"/>
      <c r="N427" s="10">
        <f t="shared" si="69"/>
        <v>1395457.7866347972</v>
      </c>
    </row>
    <row r="428" spans="1:14" x14ac:dyDescent="0.25">
      <c r="A428" s="35"/>
      <c r="B428" s="51" t="s">
        <v>290</v>
      </c>
      <c r="C428" s="35">
        <v>4</v>
      </c>
      <c r="D428" s="55">
        <v>46.573199999999993</v>
      </c>
      <c r="E428" s="102">
        <v>2114</v>
      </c>
      <c r="F428" s="120">
        <v>907340</v>
      </c>
      <c r="G428" s="41">
        <v>100</v>
      </c>
      <c r="H428" s="50">
        <f t="shared" si="80"/>
        <v>907340</v>
      </c>
      <c r="I428" s="10">
        <f t="shared" si="79"/>
        <v>0</v>
      </c>
      <c r="J428" s="10">
        <f t="shared" si="81"/>
        <v>429.20529801324506</v>
      </c>
      <c r="K428" s="10">
        <f t="shared" si="82"/>
        <v>1550.085990714623</v>
      </c>
      <c r="L428" s="10">
        <f t="shared" si="83"/>
        <v>2084760.5521891974</v>
      </c>
      <c r="M428" s="10"/>
      <c r="N428" s="10">
        <f t="shared" si="69"/>
        <v>2084760.5521891974</v>
      </c>
    </row>
    <row r="429" spans="1:14" x14ac:dyDescent="0.25">
      <c r="A429" s="35"/>
      <c r="B429" s="51" t="s">
        <v>291</v>
      </c>
      <c r="C429" s="35">
        <v>4</v>
      </c>
      <c r="D429" s="55">
        <v>31.337299999999999</v>
      </c>
      <c r="E429" s="102">
        <v>2073</v>
      </c>
      <c r="F429" s="120">
        <v>1343260</v>
      </c>
      <c r="G429" s="41">
        <v>100</v>
      </c>
      <c r="H429" s="50">
        <f t="shared" si="80"/>
        <v>1343260</v>
      </c>
      <c r="I429" s="10">
        <f t="shared" si="79"/>
        <v>0</v>
      </c>
      <c r="J429" s="10">
        <f t="shared" si="81"/>
        <v>647.97877472262417</v>
      </c>
      <c r="K429" s="10">
        <f t="shared" si="82"/>
        <v>1331.3125140052439</v>
      </c>
      <c r="L429" s="10">
        <f t="shared" si="83"/>
        <v>1812981.6556646563</v>
      </c>
      <c r="M429" s="10"/>
      <c r="N429" s="10">
        <f t="shared" si="69"/>
        <v>1812981.6556646563</v>
      </c>
    </row>
    <row r="430" spans="1:14" x14ac:dyDescent="0.25">
      <c r="A430" s="35"/>
      <c r="B430" s="51" t="s">
        <v>292</v>
      </c>
      <c r="C430" s="35">
        <v>4</v>
      </c>
      <c r="D430" s="55">
        <v>18.4437</v>
      </c>
      <c r="E430" s="102">
        <v>1117</v>
      </c>
      <c r="F430" s="120">
        <v>581510</v>
      </c>
      <c r="G430" s="41">
        <v>100</v>
      </c>
      <c r="H430" s="50">
        <f t="shared" si="80"/>
        <v>581510</v>
      </c>
      <c r="I430" s="10">
        <f t="shared" si="79"/>
        <v>0</v>
      </c>
      <c r="J430" s="10">
        <f t="shared" si="81"/>
        <v>520.59982094897043</v>
      </c>
      <c r="K430" s="10">
        <f t="shared" si="82"/>
        <v>1458.6914677788977</v>
      </c>
      <c r="L430" s="10">
        <f t="shared" si="83"/>
        <v>1604051.6258101361</v>
      </c>
      <c r="M430" s="10"/>
      <c r="N430" s="10">
        <f t="shared" si="69"/>
        <v>1604051.6258101361</v>
      </c>
    </row>
    <row r="431" spans="1:14" x14ac:dyDescent="0.25">
      <c r="A431" s="35"/>
      <c r="B431" s="51" t="s">
        <v>293</v>
      </c>
      <c r="C431" s="35">
        <v>4</v>
      </c>
      <c r="D431" s="55">
        <v>52.673500000000004</v>
      </c>
      <c r="E431" s="102">
        <v>2227</v>
      </c>
      <c r="F431" s="120">
        <v>844800</v>
      </c>
      <c r="G431" s="41">
        <v>100</v>
      </c>
      <c r="H431" s="50">
        <f t="shared" si="80"/>
        <v>844800</v>
      </c>
      <c r="I431" s="10">
        <f t="shared" si="79"/>
        <v>0</v>
      </c>
      <c r="J431" s="10">
        <f t="shared" si="81"/>
        <v>379.34440951953303</v>
      </c>
      <c r="K431" s="10">
        <f t="shared" si="82"/>
        <v>1599.9468792083351</v>
      </c>
      <c r="L431" s="10">
        <f t="shared" si="83"/>
        <v>2187217.8268148978</v>
      </c>
      <c r="M431" s="10"/>
      <c r="N431" s="10">
        <f t="shared" si="69"/>
        <v>2187217.8268148978</v>
      </c>
    </row>
    <row r="432" spans="1:14" x14ac:dyDescent="0.25">
      <c r="A432" s="35"/>
      <c r="B432" s="51" t="s">
        <v>294</v>
      </c>
      <c r="C432" s="35">
        <v>4</v>
      </c>
      <c r="D432" s="55">
        <v>25.634499999999999</v>
      </c>
      <c r="E432" s="102">
        <v>1192</v>
      </c>
      <c r="F432" s="120">
        <v>560770</v>
      </c>
      <c r="G432" s="41">
        <v>100</v>
      </c>
      <c r="H432" s="50">
        <f t="shared" si="80"/>
        <v>560770</v>
      </c>
      <c r="I432" s="10">
        <f t="shared" si="79"/>
        <v>0</v>
      </c>
      <c r="J432" s="10">
        <f t="shared" si="81"/>
        <v>470.44463087248323</v>
      </c>
      <c r="K432" s="10">
        <f t="shared" si="82"/>
        <v>1508.8466578553848</v>
      </c>
      <c r="L432" s="10">
        <f t="shared" si="83"/>
        <v>1702468.7601435562</v>
      </c>
      <c r="M432" s="10"/>
      <c r="N432" s="10">
        <f t="shared" si="69"/>
        <v>1702468.7601435562</v>
      </c>
    </row>
    <row r="433" spans="1:14" x14ac:dyDescent="0.25">
      <c r="A433" s="35"/>
      <c r="B433" s="51" t="s">
        <v>890</v>
      </c>
      <c r="C433" s="35">
        <v>3</v>
      </c>
      <c r="D433" s="55">
        <v>21.541399999999999</v>
      </c>
      <c r="E433" s="102">
        <v>10339</v>
      </c>
      <c r="F433" s="120">
        <v>33804560</v>
      </c>
      <c r="G433" s="41">
        <v>50</v>
      </c>
      <c r="H433" s="50">
        <f>F433*G433/100</f>
        <v>16902280</v>
      </c>
      <c r="I433" s="10">
        <f t="shared" si="79"/>
        <v>16902280</v>
      </c>
      <c r="J433" s="10">
        <f t="shared" si="81"/>
        <v>3269.6160170229227</v>
      </c>
      <c r="K433" s="10">
        <f t="shared" si="82"/>
        <v>-1290.3247282950547</v>
      </c>
      <c r="L433" s="10">
        <f t="shared" si="83"/>
        <v>2803465.9725153889</v>
      </c>
      <c r="M433" s="10"/>
      <c r="N433" s="10">
        <f t="shared" si="69"/>
        <v>2803465.9725153889</v>
      </c>
    </row>
    <row r="434" spans="1:14" x14ac:dyDescent="0.25">
      <c r="A434" s="35"/>
      <c r="B434" s="51" t="s">
        <v>295</v>
      </c>
      <c r="C434" s="35">
        <v>4</v>
      </c>
      <c r="D434" s="55">
        <v>22.109099999999998</v>
      </c>
      <c r="E434" s="102">
        <v>1554</v>
      </c>
      <c r="F434" s="120">
        <v>1910870</v>
      </c>
      <c r="G434" s="41">
        <v>100</v>
      </c>
      <c r="H434" s="50">
        <f t="shared" si="80"/>
        <v>1910870</v>
      </c>
      <c r="I434" s="10">
        <f t="shared" si="79"/>
        <v>0</v>
      </c>
      <c r="J434" s="10">
        <f t="shared" si="81"/>
        <v>1229.6460746460746</v>
      </c>
      <c r="K434" s="10">
        <f t="shared" si="82"/>
        <v>749.64521408179348</v>
      </c>
      <c r="L434" s="10">
        <f t="shared" si="83"/>
        <v>1144546.763970922</v>
      </c>
      <c r="M434" s="10"/>
      <c r="N434" s="10">
        <f t="shared" si="69"/>
        <v>1144546.763970922</v>
      </c>
    </row>
    <row r="435" spans="1:14" x14ac:dyDescent="0.25">
      <c r="A435" s="35"/>
      <c r="B435" s="51" t="s">
        <v>296</v>
      </c>
      <c r="C435" s="35">
        <v>4</v>
      </c>
      <c r="D435" s="55">
        <v>62.467600000000004</v>
      </c>
      <c r="E435" s="102">
        <v>2462</v>
      </c>
      <c r="F435" s="120">
        <v>1747470</v>
      </c>
      <c r="G435" s="41">
        <v>100</v>
      </c>
      <c r="H435" s="50">
        <f t="shared" si="80"/>
        <v>1747470</v>
      </c>
      <c r="I435" s="10">
        <f t="shared" si="79"/>
        <v>0</v>
      </c>
      <c r="J435" s="10">
        <f t="shared" si="81"/>
        <v>709.77660438667749</v>
      </c>
      <c r="K435" s="10">
        <f t="shared" si="82"/>
        <v>1269.5146843411906</v>
      </c>
      <c r="L435" s="10">
        <f t="shared" si="83"/>
        <v>2022843.7527630164</v>
      </c>
      <c r="M435" s="10"/>
      <c r="N435" s="10">
        <f t="shared" si="69"/>
        <v>2022843.7527630164</v>
      </c>
    </row>
    <row r="436" spans="1:14" x14ac:dyDescent="0.25">
      <c r="A436" s="35"/>
      <c r="B436" s="51" t="s">
        <v>297</v>
      </c>
      <c r="C436" s="35">
        <v>4</v>
      </c>
      <c r="D436" s="55">
        <v>27.094299999999997</v>
      </c>
      <c r="E436" s="102">
        <v>1520</v>
      </c>
      <c r="F436" s="120">
        <v>803830</v>
      </c>
      <c r="G436" s="41">
        <v>100</v>
      </c>
      <c r="H436" s="50">
        <f t="shared" si="80"/>
        <v>803830</v>
      </c>
      <c r="I436" s="10">
        <f t="shared" si="79"/>
        <v>0</v>
      </c>
      <c r="J436" s="10">
        <f t="shared" si="81"/>
        <v>528.83552631578948</v>
      </c>
      <c r="K436" s="10">
        <f t="shared" si="82"/>
        <v>1450.4557624120785</v>
      </c>
      <c r="L436" s="10">
        <f t="shared" si="83"/>
        <v>1746635.7750643555</v>
      </c>
      <c r="M436" s="10"/>
      <c r="N436" s="10">
        <f t="shared" si="69"/>
        <v>1746635.7750643555</v>
      </c>
    </row>
    <row r="437" spans="1:14" x14ac:dyDescent="0.25">
      <c r="A437" s="35"/>
      <c r="B437" s="51" t="s">
        <v>298</v>
      </c>
      <c r="C437" s="35">
        <v>4</v>
      </c>
      <c r="D437" s="55">
        <v>30.487299999999998</v>
      </c>
      <c r="E437" s="102">
        <v>790</v>
      </c>
      <c r="F437" s="120">
        <v>218190</v>
      </c>
      <c r="G437" s="41">
        <v>100</v>
      </c>
      <c r="H437" s="50">
        <f t="shared" si="80"/>
        <v>218190</v>
      </c>
      <c r="I437" s="10">
        <f t="shared" si="79"/>
        <v>0</v>
      </c>
      <c r="J437" s="10">
        <f t="shared" si="81"/>
        <v>276.18987341772151</v>
      </c>
      <c r="K437" s="10">
        <f t="shared" si="82"/>
        <v>1703.1014153101464</v>
      </c>
      <c r="L437" s="10">
        <f t="shared" si="83"/>
        <v>1784976.9749875548</v>
      </c>
      <c r="M437" s="10"/>
      <c r="N437" s="10">
        <f t="shared" ref="N437:N500" si="84">L437+M437</f>
        <v>1784976.9749875548</v>
      </c>
    </row>
    <row r="438" spans="1:14" x14ac:dyDescent="0.25">
      <c r="A438" s="35"/>
      <c r="B438" s="51" t="s">
        <v>299</v>
      </c>
      <c r="C438" s="35">
        <v>4</v>
      </c>
      <c r="D438" s="55">
        <v>25.811999999999998</v>
      </c>
      <c r="E438" s="102">
        <v>764</v>
      </c>
      <c r="F438" s="120">
        <v>348990</v>
      </c>
      <c r="G438" s="41">
        <v>100</v>
      </c>
      <c r="H438" s="50">
        <f t="shared" si="80"/>
        <v>348990</v>
      </c>
      <c r="I438" s="10">
        <f t="shared" si="79"/>
        <v>0</v>
      </c>
      <c r="J438" s="10">
        <f t="shared" si="81"/>
        <v>456.79319371727746</v>
      </c>
      <c r="K438" s="10">
        <f t="shared" si="82"/>
        <v>1522.4980950105905</v>
      </c>
      <c r="L438" s="10">
        <f t="shared" si="83"/>
        <v>1603317.1252015447</v>
      </c>
      <c r="M438" s="10"/>
      <c r="N438" s="10">
        <f t="shared" si="84"/>
        <v>1603317.1252015447</v>
      </c>
    </row>
    <row r="439" spans="1:14" x14ac:dyDescent="0.25">
      <c r="A439" s="35"/>
      <c r="B439" s="51" t="s">
        <v>300</v>
      </c>
      <c r="C439" s="35">
        <v>4</v>
      </c>
      <c r="D439" s="55">
        <v>18.983499999999999</v>
      </c>
      <c r="E439" s="102">
        <v>1146</v>
      </c>
      <c r="F439" s="120">
        <v>1049310</v>
      </c>
      <c r="G439" s="41">
        <v>100</v>
      </c>
      <c r="H439" s="50">
        <f t="shared" si="80"/>
        <v>1049310</v>
      </c>
      <c r="I439" s="10">
        <f t="shared" si="79"/>
        <v>0</v>
      </c>
      <c r="J439" s="10">
        <f t="shared" si="81"/>
        <v>915.62827225130889</v>
      </c>
      <c r="K439" s="10">
        <f t="shared" si="82"/>
        <v>1063.6630164765593</v>
      </c>
      <c r="L439" s="10">
        <f t="shared" si="83"/>
        <v>1284466.0711098511</v>
      </c>
      <c r="M439" s="10"/>
      <c r="N439" s="10">
        <f t="shared" si="84"/>
        <v>1284466.0711098511</v>
      </c>
    </row>
    <row r="440" spans="1:14" x14ac:dyDescent="0.25">
      <c r="A440" s="35"/>
      <c r="B440" s="51" t="s">
        <v>784</v>
      </c>
      <c r="C440" s="35">
        <v>4</v>
      </c>
      <c r="D440" s="55">
        <v>35.002099999999999</v>
      </c>
      <c r="E440" s="102">
        <v>1827</v>
      </c>
      <c r="F440" s="120">
        <v>584180</v>
      </c>
      <c r="G440" s="41">
        <v>100</v>
      </c>
      <c r="H440" s="50">
        <f t="shared" si="80"/>
        <v>584180</v>
      </c>
      <c r="I440" s="10">
        <f t="shared" si="79"/>
        <v>0</v>
      </c>
      <c r="J440" s="10">
        <f t="shared" si="81"/>
        <v>319.74822112753145</v>
      </c>
      <c r="K440" s="10">
        <f t="shared" si="82"/>
        <v>1659.5430676003366</v>
      </c>
      <c r="L440" s="10">
        <f t="shared" si="83"/>
        <v>2041897.8809316016</v>
      </c>
      <c r="M440" s="10"/>
      <c r="N440" s="10">
        <f t="shared" si="84"/>
        <v>2041897.8809316016</v>
      </c>
    </row>
    <row r="441" spans="1:14" x14ac:dyDescent="0.25">
      <c r="A441" s="35"/>
      <c r="B441" s="51" t="s">
        <v>301</v>
      </c>
      <c r="C441" s="35">
        <v>4</v>
      </c>
      <c r="D441" s="55">
        <v>22.695900000000002</v>
      </c>
      <c r="E441" s="102">
        <v>1569</v>
      </c>
      <c r="F441" s="120">
        <v>735180</v>
      </c>
      <c r="G441" s="41">
        <v>100</v>
      </c>
      <c r="H441" s="50">
        <f t="shared" si="80"/>
        <v>735180</v>
      </c>
      <c r="I441" s="10">
        <f t="shared" si="79"/>
        <v>0</v>
      </c>
      <c r="J441" s="10">
        <f t="shared" si="81"/>
        <v>468.56596558317398</v>
      </c>
      <c r="K441" s="10">
        <f t="shared" si="82"/>
        <v>1510.7253231446941</v>
      </c>
      <c r="L441" s="10">
        <f t="shared" si="83"/>
        <v>1787102.6885989185</v>
      </c>
      <c r="M441" s="10"/>
      <c r="N441" s="10">
        <f t="shared" si="84"/>
        <v>1787102.6885989185</v>
      </c>
    </row>
    <row r="442" spans="1:14" x14ac:dyDescent="0.25">
      <c r="A442" s="35"/>
      <c r="B442" s="51" t="s">
        <v>302</v>
      </c>
      <c r="C442" s="35">
        <v>4</v>
      </c>
      <c r="D442" s="55">
        <v>29.061799999999998</v>
      </c>
      <c r="E442" s="102">
        <v>834</v>
      </c>
      <c r="F442" s="120">
        <v>481570</v>
      </c>
      <c r="G442" s="41">
        <v>100</v>
      </c>
      <c r="H442" s="50">
        <f t="shared" si="80"/>
        <v>481570</v>
      </c>
      <c r="I442" s="10">
        <f t="shared" si="79"/>
        <v>0</v>
      </c>
      <c r="J442" s="10">
        <f t="shared" si="81"/>
        <v>577.42206235011986</v>
      </c>
      <c r="K442" s="10">
        <f t="shared" si="82"/>
        <v>1401.8692263777482</v>
      </c>
      <c r="L442" s="10">
        <f t="shared" si="83"/>
        <v>1537522.2360653779</v>
      </c>
      <c r="M442" s="10"/>
      <c r="N442" s="10">
        <f t="shared" si="84"/>
        <v>1537522.2360653779</v>
      </c>
    </row>
    <row r="443" spans="1:14" x14ac:dyDescent="0.25">
      <c r="A443" s="35"/>
      <c r="B443" s="51" t="s">
        <v>303</v>
      </c>
      <c r="C443" s="35">
        <v>4</v>
      </c>
      <c r="D443" s="55">
        <v>43.259</v>
      </c>
      <c r="E443" s="102">
        <v>1718</v>
      </c>
      <c r="F443" s="120">
        <v>1595890</v>
      </c>
      <c r="G443" s="41">
        <v>100</v>
      </c>
      <c r="H443" s="50">
        <f t="shared" si="80"/>
        <v>1595890</v>
      </c>
      <c r="I443" s="10">
        <f t="shared" si="79"/>
        <v>0</v>
      </c>
      <c r="J443" s="10">
        <f t="shared" si="81"/>
        <v>928.92316647264261</v>
      </c>
      <c r="K443" s="10">
        <f t="shared" si="82"/>
        <v>1050.3681222552254</v>
      </c>
      <c r="L443" s="10">
        <f t="shared" si="83"/>
        <v>1547228.1239573935</v>
      </c>
      <c r="M443" s="10"/>
      <c r="N443" s="10">
        <f t="shared" si="84"/>
        <v>1547228.1239573935</v>
      </c>
    </row>
    <row r="444" spans="1:14" x14ac:dyDescent="0.25">
      <c r="A444" s="35"/>
      <c r="B444" s="51" t="s">
        <v>304</v>
      </c>
      <c r="C444" s="35">
        <v>4</v>
      </c>
      <c r="D444" s="55">
        <v>19.787700000000001</v>
      </c>
      <c r="E444" s="102">
        <v>1327</v>
      </c>
      <c r="F444" s="120">
        <v>413040</v>
      </c>
      <c r="G444" s="41">
        <v>100</v>
      </c>
      <c r="H444" s="50">
        <f t="shared" si="80"/>
        <v>413040</v>
      </c>
      <c r="I444" s="10">
        <f t="shared" si="79"/>
        <v>0</v>
      </c>
      <c r="J444" s="10">
        <f t="shared" si="81"/>
        <v>311.25847776940469</v>
      </c>
      <c r="K444" s="10">
        <f t="shared" si="82"/>
        <v>1668.0328109584634</v>
      </c>
      <c r="L444" s="10">
        <f t="shared" si="83"/>
        <v>1840493.1409413638</v>
      </c>
      <c r="M444" s="10"/>
      <c r="N444" s="10">
        <f t="shared" si="84"/>
        <v>1840493.1409413638</v>
      </c>
    </row>
    <row r="445" spans="1:14" x14ac:dyDescent="0.25">
      <c r="A445" s="35"/>
      <c r="B445" s="51" t="s">
        <v>305</v>
      </c>
      <c r="C445" s="35">
        <v>4</v>
      </c>
      <c r="D445" s="55">
        <v>50.122700000000002</v>
      </c>
      <c r="E445" s="102">
        <v>1499</v>
      </c>
      <c r="F445" s="120">
        <v>1142390</v>
      </c>
      <c r="G445" s="41">
        <v>100</v>
      </c>
      <c r="H445" s="50">
        <f t="shared" si="80"/>
        <v>1142390</v>
      </c>
      <c r="I445" s="10">
        <f t="shared" si="79"/>
        <v>0</v>
      </c>
      <c r="J445" s="10">
        <f t="shared" si="81"/>
        <v>762.10140093395592</v>
      </c>
      <c r="K445" s="10">
        <f t="shared" si="82"/>
        <v>1217.189887793912</v>
      </c>
      <c r="L445" s="10">
        <f t="shared" si="83"/>
        <v>1664830.7670720497</v>
      </c>
      <c r="M445" s="10"/>
      <c r="N445" s="10">
        <f t="shared" si="84"/>
        <v>1664830.7670720497</v>
      </c>
    </row>
    <row r="446" spans="1:14" x14ac:dyDescent="0.25">
      <c r="A446" s="35"/>
      <c r="B446" s="51" t="s">
        <v>785</v>
      </c>
      <c r="C446" s="35">
        <v>4</v>
      </c>
      <c r="D446" s="55">
        <v>36.563299999999998</v>
      </c>
      <c r="E446" s="102">
        <v>1879</v>
      </c>
      <c r="F446" s="120">
        <v>1144620</v>
      </c>
      <c r="G446" s="41">
        <v>100</v>
      </c>
      <c r="H446" s="50">
        <f t="shared" si="80"/>
        <v>1144620</v>
      </c>
      <c r="I446" s="10">
        <f t="shared" si="79"/>
        <v>0</v>
      </c>
      <c r="J446" s="10">
        <f t="shared" si="81"/>
        <v>609.16444917509318</v>
      </c>
      <c r="K446" s="10">
        <f t="shared" si="82"/>
        <v>1370.126839552775</v>
      </c>
      <c r="L446" s="10">
        <f t="shared" si="83"/>
        <v>1821761.4330990633</v>
      </c>
      <c r="M446" s="10"/>
      <c r="N446" s="10">
        <f t="shared" si="84"/>
        <v>1821761.4330990633</v>
      </c>
    </row>
    <row r="447" spans="1:14" x14ac:dyDescent="0.25">
      <c r="A447" s="35"/>
      <c r="B447" s="51" t="s">
        <v>306</v>
      </c>
      <c r="C447" s="35">
        <v>4</v>
      </c>
      <c r="D447" s="55">
        <v>44.360399999999998</v>
      </c>
      <c r="E447" s="102">
        <v>1681</v>
      </c>
      <c r="F447" s="120">
        <v>665110</v>
      </c>
      <c r="G447" s="41">
        <v>100</v>
      </c>
      <c r="H447" s="50">
        <f t="shared" si="80"/>
        <v>665110</v>
      </c>
      <c r="I447" s="10">
        <f t="shared" si="79"/>
        <v>0</v>
      </c>
      <c r="J447" s="10">
        <f t="shared" si="81"/>
        <v>395.66329565734679</v>
      </c>
      <c r="K447" s="10">
        <f t="shared" si="82"/>
        <v>1583.6279930705214</v>
      </c>
      <c r="L447" s="10">
        <f t="shared" si="83"/>
        <v>1988620.6927270195</v>
      </c>
      <c r="M447" s="10"/>
      <c r="N447" s="10">
        <f t="shared" si="84"/>
        <v>1988620.6927270195</v>
      </c>
    </row>
    <row r="448" spans="1:14" x14ac:dyDescent="0.25">
      <c r="A448" s="35"/>
      <c r="B448" s="51" t="s">
        <v>307</v>
      </c>
      <c r="C448" s="35">
        <v>4</v>
      </c>
      <c r="D448" s="55">
        <v>21.852300000000003</v>
      </c>
      <c r="E448" s="102">
        <v>585</v>
      </c>
      <c r="F448" s="120">
        <v>159250</v>
      </c>
      <c r="G448" s="41">
        <v>100</v>
      </c>
      <c r="H448" s="50">
        <f t="shared" si="80"/>
        <v>159250</v>
      </c>
      <c r="I448" s="10">
        <f t="shared" si="79"/>
        <v>0</v>
      </c>
      <c r="J448" s="10">
        <f t="shared" si="81"/>
        <v>272.22222222222223</v>
      </c>
      <c r="K448" s="10">
        <f t="shared" si="82"/>
        <v>1707.0690665056459</v>
      </c>
      <c r="L448" s="10">
        <f t="shared" si="83"/>
        <v>1690474.6447336432</v>
      </c>
      <c r="M448" s="10"/>
      <c r="N448" s="10">
        <f t="shared" si="84"/>
        <v>1690474.6447336432</v>
      </c>
    </row>
    <row r="449" spans="1:14" x14ac:dyDescent="0.25">
      <c r="A449" s="35"/>
      <c r="B449" s="51" t="s">
        <v>308</v>
      </c>
      <c r="C449" s="35">
        <v>4</v>
      </c>
      <c r="D449" s="55">
        <v>22.801199999999998</v>
      </c>
      <c r="E449" s="102">
        <v>1037</v>
      </c>
      <c r="F449" s="120">
        <v>428150</v>
      </c>
      <c r="G449" s="41">
        <v>100</v>
      </c>
      <c r="H449" s="50">
        <f t="shared" si="80"/>
        <v>428150</v>
      </c>
      <c r="I449" s="10">
        <f t="shared" si="79"/>
        <v>0</v>
      </c>
      <c r="J449" s="10">
        <f t="shared" si="81"/>
        <v>412.87367405978785</v>
      </c>
      <c r="K449" s="10">
        <f t="shared" si="82"/>
        <v>1566.4176146680802</v>
      </c>
      <c r="L449" s="10">
        <f t="shared" si="83"/>
        <v>1695605.5690689725</v>
      </c>
      <c r="M449" s="10"/>
      <c r="N449" s="10">
        <f t="shared" si="84"/>
        <v>1695605.5690689725</v>
      </c>
    </row>
    <row r="450" spans="1:14" x14ac:dyDescent="0.25">
      <c r="A450" s="35"/>
      <c r="B450" s="51" t="s">
        <v>309</v>
      </c>
      <c r="C450" s="35">
        <v>4</v>
      </c>
      <c r="D450" s="55">
        <v>31.886900000000004</v>
      </c>
      <c r="E450" s="102">
        <v>2454</v>
      </c>
      <c r="F450" s="120">
        <v>911990</v>
      </c>
      <c r="G450" s="41">
        <v>100</v>
      </c>
      <c r="H450" s="50">
        <f t="shared" si="80"/>
        <v>911990</v>
      </c>
      <c r="I450" s="10">
        <f t="shared" si="79"/>
        <v>0</v>
      </c>
      <c r="J450" s="10">
        <f t="shared" si="81"/>
        <v>371.63406682966587</v>
      </c>
      <c r="K450" s="10">
        <f t="shared" si="82"/>
        <v>1607.6572218982021</v>
      </c>
      <c r="L450" s="10">
        <f t="shared" si="83"/>
        <v>2145829.4829688743</v>
      </c>
      <c r="M450" s="10"/>
      <c r="N450" s="10">
        <f t="shared" si="84"/>
        <v>2145829.4829688743</v>
      </c>
    </row>
    <row r="451" spans="1:14" x14ac:dyDescent="0.25">
      <c r="A451" s="35"/>
      <c r="B451" s="51" t="s">
        <v>310</v>
      </c>
      <c r="C451" s="35">
        <v>4</v>
      </c>
      <c r="D451" s="55">
        <v>28.262299999999996</v>
      </c>
      <c r="E451" s="102">
        <v>901</v>
      </c>
      <c r="F451" s="120">
        <v>883840</v>
      </c>
      <c r="G451" s="41">
        <v>100</v>
      </c>
      <c r="H451" s="50">
        <f t="shared" si="80"/>
        <v>883840</v>
      </c>
      <c r="I451" s="10">
        <f t="shared" si="79"/>
        <v>0</v>
      </c>
      <c r="J451" s="10">
        <f t="shared" si="81"/>
        <v>980.95449500554935</v>
      </c>
      <c r="K451" s="10">
        <f t="shared" si="82"/>
        <v>998.3367937223187</v>
      </c>
      <c r="L451" s="10">
        <f t="shared" si="83"/>
        <v>1213840.284301939</v>
      </c>
      <c r="M451" s="10"/>
      <c r="N451" s="10">
        <f t="shared" si="84"/>
        <v>1213840.284301939</v>
      </c>
    </row>
    <row r="452" spans="1:14" x14ac:dyDescent="0.25">
      <c r="A452" s="35"/>
      <c r="B452" s="51" t="s">
        <v>311</v>
      </c>
      <c r="C452" s="35">
        <v>4</v>
      </c>
      <c r="D452" s="55">
        <v>58.896599999999999</v>
      </c>
      <c r="E452" s="102">
        <v>1645</v>
      </c>
      <c r="F452" s="120">
        <v>763520</v>
      </c>
      <c r="G452" s="41">
        <v>100</v>
      </c>
      <c r="H452" s="50">
        <f t="shared" si="80"/>
        <v>763520</v>
      </c>
      <c r="I452" s="10">
        <f t="shared" si="79"/>
        <v>0</v>
      </c>
      <c r="J452" s="10">
        <f t="shared" si="81"/>
        <v>464.14589665653494</v>
      </c>
      <c r="K452" s="10">
        <f t="shared" si="82"/>
        <v>1515.1453920713332</v>
      </c>
      <c r="L452" s="10">
        <f t="shared" si="83"/>
        <v>1996838.8647429333</v>
      </c>
      <c r="M452" s="10"/>
      <c r="N452" s="10">
        <f t="shared" si="84"/>
        <v>1996838.8647429333</v>
      </c>
    </row>
    <row r="453" spans="1:14" x14ac:dyDescent="0.25">
      <c r="A453" s="35"/>
      <c r="B453" s="51" t="s">
        <v>312</v>
      </c>
      <c r="C453" s="35">
        <v>4</v>
      </c>
      <c r="D453" s="55">
        <v>18.635300000000001</v>
      </c>
      <c r="E453" s="102">
        <v>2877</v>
      </c>
      <c r="F453" s="120">
        <v>3612350</v>
      </c>
      <c r="G453" s="41">
        <v>100</v>
      </c>
      <c r="H453" s="50">
        <f t="shared" si="80"/>
        <v>3612350</v>
      </c>
      <c r="I453" s="10">
        <f t="shared" si="79"/>
        <v>0</v>
      </c>
      <c r="J453" s="10">
        <f t="shared" si="81"/>
        <v>1255.5961070559611</v>
      </c>
      <c r="K453" s="10">
        <f t="shared" si="82"/>
        <v>723.69518167190699</v>
      </c>
      <c r="L453" s="10">
        <f t="shared" si="83"/>
        <v>1449556.8246106631</v>
      </c>
      <c r="M453" s="10"/>
      <c r="N453" s="10">
        <f t="shared" si="84"/>
        <v>1449556.8246106631</v>
      </c>
    </row>
    <row r="454" spans="1:14" x14ac:dyDescent="0.25">
      <c r="A454" s="35"/>
      <c r="B454" s="51" t="s">
        <v>313</v>
      </c>
      <c r="C454" s="35">
        <v>4</v>
      </c>
      <c r="D454" s="55">
        <v>32.360300000000002</v>
      </c>
      <c r="E454" s="102">
        <v>1507</v>
      </c>
      <c r="F454" s="120">
        <v>979200</v>
      </c>
      <c r="G454" s="41">
        <v>100</v>
      </c>
      <c r="H454" s="50">
        <f t="shared" si="80"/>
        <v>979200</v>
      </c>
      <c r="I454" s="10">
        <f t="shared" si="79"/>
        <v>0</v>
      </c>
      <c r="J454" s="10">
        <f t="shared" si="81"/>
        <v>649.76775049767753</v>
      </c>
      <c r="K454" s="10">
        <f t="shared" si="82"/>
        <v>1329.5235382301905</v>
      </c>
      <c r="L454" s="10">
        <f t="shared" si="83"/>
        <v>1669344.7337004524</v>
      </c>
      <c r="M454" s="10"/>
      <c r="N454" s="10">
        <f t="shared" si="84"/>
        <v>1669344.7337004524</v>
      </c>
    </row>
    <row r="455" spans="1:14" x14ac:dyDescent="0.25">
      <c r="A455" s="35"/>
      <c r="B455" s="51" t="s">
        <v>314</v>
      </c>
      <c r="C455" s="35">
        <v>4</v>
      </c>
      <c r="D455" s="55">
        <v>50.483599999999996</v>
      </c>
      <c r="E455" s="102">
        <v>3503</v>
      </c>
      <c r="F455" s="120">
        <v>1362680</v>
      </c>
      <c r="G455" s="41">
        <v>100</v>
      </c>
      <c r="H455" s="50">
        <f t="shared" si="80"/>
        <v>1362680</v>
      </c>
      <c r="I455" s="10">
        <f t="shared" si="79"/>
        <v>0</v>
      </c>
      <c r="J455" s="10">
        <f t="shared" si="81"/>
        <v>389.00371110476732</v>
      </c>
      <c r="K455" s="10">
        <f t="shared" si="82"/>
        <v>1590.2875776231008</v>
      </c>
      <c r="L455" s="10">
        <f t="shared" si="83"/>
        <v>2500198.5891520516</v>
      </c>
      <c r="M455" s="10"/>
      <c r="N455" s="10">
        <f t="shared" si="84"/>
        <v>2500198.5891520516</v>
      </c>
    </row>
    <row r="456" spans="1:14" x14ac:dyDescent="0.25">
      <c r="A456" s="35"/>
      <c r="B456" s="51" t="s">
        <v>315</v>
      </c>
      <c r="C456" s="35">
        <v>4</v>
      </c>
      <c r="D456" s="55">
        <v>42.430799999999998</v>
      </c>
      <c r="E456" s="102">
        <v>2916</v>
      </c>
      <c r="F456" s="120">
        <v>897900</v>
      </c>
      <c r="G456" s="41">
        <v>100</v>
      </c>
      <c r="H456" s="50">
        <f t="shared" si="80"/>
        <v>897900</v>
      </c>
      <c r="I456" s="10">
        <f t="shared" si="79"/>
        <v>0</v>
      </c>
      <c r="J456" s="10">
        <f t="shared" si="81"/>
        <v>307.92181069958849</v>
      </c>
      <c r="K456" s="10">
        <f t="shared" si="82"/>
        <v>1671.3694780282794</v>
      </c>
      <c r="L456" s="10">
        <f t="shared" si="83"/>
        <v>2373608.9563288614</v>
      </c>
      <c r="M456" s="10"/>
      <c r="N456" s="10">
        <f t="shared" si="84"/>
        <v>2373608.9563288614</v>
      </c>
    </row>
    <row r="457" spans="1:14" x14ac:dyDescent="0.25">
      <c r="A457" s="35"/>
      <c r="B457" s="51" t="s">
        <v>316</v>
      </c>
      <c r="C457" s="35">
        <v>4</v>
      </c>
      <c r="D457" s="55">
        <v>22.826599999999999</v>
      </c>
      <c r="E457" s="102">
        <v>1144</v>
      </c>
      <c r="F457" s="120">
        <v>485230</v>
      </c>
      <c r="G457" s="41">
        <v>100</v>
      </c>
      <c r="H457" s="50">
        <f t="shared" si="80"/>
        <v>485230</v>
      </c>
      <c r="I457" s="10">
        <f t="shared" si="79"/>
        <v>0</v>
      </c>
      <c r="J457" s="10">
        <f t="shared" si="81"/>
        <v>424.15209790209792</v>
      </c>
      <c r="K457" s="10">
        <f t="shared" si="82"/>
        <v>1555.1391908257701</v>
      </c>
      <c r="L457" s="10">
        <f t="shared" si="83"/>
        <v>1714183.3944925803</v>
      </c>
      <c r="M457" s="10"/>
      <c r="N457" s="10">
        <f t="shared" si="84"/>
        <v>1714183.3944925803</v>
      </c>
    </row>
    <row r="458" spans="1:14" x14ac:dyDescent="0.25">
      <c r="A458" s="35"/>
      <c r="B458" s="51"/>
      <c r="C458" s="35"/>
      <c r="D458" s="55">
        <v>0</v>
      </c>
      <c r="E458" s="104"/>
      <c r="F458" s="65"/>
      <c r="G458" s="41"/>
      <c r="H458" s="65"/>
      <c r="I458" s="66"/>
      <c r="J458" s="66"/>
      <c r="K458" s="10"/>
      <c r="L458" s="10"/>
      <c r="M458" s="10"/>
      <c r="N458" s="10"/>
    </row>
    <row r="459" spans="1:14" x14ac:dyDescent="0.25">
      <c r="A459" s="30" t="s">
        <v>317</v>
      </c>
      <c r="B459" s="43" t="s">
        <v>2</v>
      </c>
      <c r="C459" s="44"/>
      <c r="D459" s="3">
        <v>1108.1904</v>
      </c>
      <c r="E459" s="105">
        <f>E460</f>
        <v>60118</v>
      </c>
      <c r="F459" s="37">
        <v>0</v>
      </c>
      <c r="G459" s="41"/>
      <c r="H459" s="37">
        <f>H461</f>
        <v>9054405</v>
      </c>
      <c r="I459" s="8">
        <f>I461</f>
        <v>-9054405</v>
      </c>
      <c r="J459" s="8"/>
      <c r="K459" s="10"/>
      <c r="L459" s="10"/>
      <c r="M459" s="9">
        <f>M461</f>
        <v>23959711.162633628</v>
      </c>
      <c r="N459" s="8">
        <f t="shared" si="84"/>
        <v>23959711.162633628</v>
      </c>
    </row>
    <row r="460" spans="1:14" x14ac:dyDescent="0.25">
      <c r="A460" s="30" t="s">
        <v>317</v>
      </c>
      <c r="B460" s="43" t="s">
        <v>3</v>
      </c>
      <c r="C460" s="44"/>
      <c r="D460" s="3">
        <v>1108.1904</v>
      </c>
      <c r="E460" s="105">
        <f>SUM(E462:E501)</f>
        <v>60118</v>
      </c>
      <c r="F460" s="37">
        <f>SUM(F462:F501)</f>
        <v>78232230</v>
      </c>
      <c r="G460" s="41"/>
      <c r="H460" s="37">
        <f>SUM(H462:H501)</f>
        <v>60123420</v>
      </c>
      <c r="I460" s="8">
        <f>SUM(I462:I501)</f>
        <v>18108810</v>
      </c>
      <c r="J460" s="8"/>
      <c r="K460" s="10"/>
      <c r="L460" s="8">
        <f>SUM(L462:L501)</f>
        <v>60620782.648465894</v>
      </c>
      <c r="M460" s="9"/>
      <c r="N460" s="8">
        <f t="shared" si="84"/>
        <v>60620782.648465894</v>
      </c>
    </row>
    <row r="461" spans="1:14" x14ac:dyDescent="0.25">
      <c r="A461" s="35"/>
      <c r="B461" s="51" t="s">
        <v>26</v>
      </c>
      <c r="C461" s="35">
        <v>2</v>
      </c>
      <c r="D461" s="55">
        <v>0</v>
      </c>
      <c r="E461" s="106"/>
      <c r="F461" s="50">
        <v>0</v>
      </c>
      <c r="G461" s="41">
        <v>25</v>
      </c>
      <c r="H461" s="50">
        <f>F473*G461/100</f>
        <v>9054405</v>
      </c>
      <c r="I461" s="10">
        <f t="shared" ref="I461:I501" si="85">F461-H461</f>
        <v>-9054405</v>
      </c>
      <c r="J461" s="10"/>
      <c r="K461" s="10"/>
      <c r="L461" s="10"/>
      <c r="M461" s="10">
        <f>($L$7*$L$8*E459/$L$10)+($L$7*$L$9*D459/$L$11)</f>
        <v>23959711.162633628</v>
      </c>
      <c r="N461" s="10">
        <f t="shared" si="84"/>
        <v>23959711.162633628</v>
      </c>
    </row>
    <row r="462" spans="1:14" x14ac:dyDescent="0.25">
      <c r="A462" s="35"/>
      <c r="B462" s="51" t="s">
        <v>262</v>
      </c>
      <c r="C462" s="35">
        <v>4</v>
      </c>
      <c r="D462" s="55">
        <v>45.602799999999995</v>
      </c>
      <c r="E462" s="102">
        <v>893</v>
      </c>
      <c r="F462" s="120">
        <v>459270</v>
      </c>
      <c r="G462" s="41">
        <v>100</v>
      </c>
      <c r="H462" s="50">
        <f t="shared" ref="H462:H501" si="86">F462*G462/100</f>
        <v>459270</v>
      </c>
      <c r="I462" s="10">
        <f t="shared" si="85"/>
        <v>0</v>
      </c>
      <c r="J462" s="10">
        <f t="shared" ref="J462:J501" si="87">F462/E462</f>
        <v>514.30011198208285</v>
      </c>
      <c r="K462" s="10">
        <f t="shared" ref="K462:K501" si="88">$J$11*$J$19-J462</f>
        <v>1464.9911767457852</v>
      </c>
      <c r="L462" s="10">
        <f t="shared" ref="L462:L501" si="89">IF(K462&gt;0,$J$7*$J$8*(K462/$K$19),0)+$J$7*$J$9*(E462/$E$19)+$J$7*$J$10*(D462/$D$19)</f>
        <v>1690708.3719867214</v>
      </c>
      <c r="M462" s="10"/>
      <c r="N462" s="10">
        <f t="shared" si="84"/>
        <v>1690708.3719867214</v>
      </c>
    </row>
    <row r="463" spans="1:14" x14ac:dyDescent="0.25">
      <c r="A463" s="35"/>
      <c r="B463" s="51" t="s">
        <v>318</v>
      </c>
      <c r="C463" s="35">
        <v>4</v>
      </c>
      <c r="D463" s="55">
        <v>27.1677</v>
      </c>
      <c r="E463" s="102">
        <v>1584</v>
      </c>
      <c r="F463" s="120">
        <v>730510</v>
      </c>
      <c r="G463" s="41">
        <v>100</v>
      </c>
      <c r="H463" s="50">
        <f t="shared" si="86"/>
        <v>730510</v>
      </c>
      <c r="I463" s="10">
        <f t="shared" si="85"/>
        <v>0</v>
      </c>
      <c r="J463" s="10">
        <f t="shared" si="87"/>
        <v>461.18055555555554</v>
      </c>
      <c r="K463" s="10">
        <f t="shared" si="88"/>
        <v>1518.1107331723124</v>
      </c>
      <c r="L463" s="10">
        <f t="shared" si="89"/>
        <v>1820184.5654225082</v>
      </c>
      <c r="M463" s="10"/>
      <c r="N463" s="10">
        <f t="shared" si="84"/>
        <v>1820184.5654225082</v>
      </c>
    </row>
    <row r="464" spans="1:14" x14ac:dyDescent="0.25">
      <c r="A464" s="35"/>
      <c r="B464" s="51" t="s">
        <v>786</v>
      </c>
      <c r="C464" s="35">
        <v>4</v>
      </c>
      <c r="D464" s="55">
        <v>26.518599999999999</v>
      </c>
      <c r="E464" s="102">
        <v>1440</v>
      </c>
      <c r="F464" s="120">
        <v>690020</v>
      </c>
      <c r="G464" s="41">
        <v>100</v>
      </c>
      <c r="H464" s="50">
        <f t="shared" si="86"/>
        <v>690020</v>
      </c>
      <c r="I464" s="10">
        <f t="shared" si="85"/>
        <v>0</v>
      </c>
      <c r="J464" s="10">
        <f t="shared" si="87"/>
        <v>479.18055555555554</v>
      </c>
      <c r="K464" s="10">
        <f t="shared" si="88"/>
        <v>1500.1107331723124</v>
      </c>
      <c r="L464" s="10">
        <f t="shared" si="89"/>
        <v>1764309.3054563205</v>
      </c>
      <c r="M464" s="10"/>
      <c r="N464" s="10">
        <f t="shared" si="84"/>
        <v>1764309.3054563205</v>
      </c>
    </row>
    <row r="465" spans="1:14" x14ac:dyDescent="0.25">
      <c r="A465" s="35"/>
      <c r="B465" s="51" t="s">
        <v>319</v>
      </c>
      <c r="C465" s="35">
        <v>4</v>
      </c>
      <c r="D465" s="55">
        <v>22.964099999999998</v>
      </c>
      <c r="E465" s="102">
        <v>707</v>
      </c>
      <c r="F465" s="120">
        <v>351700</v>
      </c>
      <c r="G465" s="41">
        <v>100</v>
      </c>
      <c r="H465" s="50">
        <f t="shared" si="86"/>
        <v>351700</v>
      </c>
      <c r="I465" s="10">
        <f t="shared" si="85"/>
        <v>0</v>
      </c>
      <c r="J465" s="10">
        <f t="shared" si="87"/>
        <v>497.45403111739745</v>
      </c>
      <c r="K465" s="10">
        <f t="shared" si="88"/>
        <v>1481.8372576104707</v>
      </c>
      <c r="L465" s="10">
        <f t="shared" si="89"/>
        <v>1539861.3082841388</v>
      </c>
      <c r="M465" s="10"/>
      <c r="N465" s="10">
        <f t="shared" si="84"/>
        <v>1539861.3082841388</v>
      </c>
    </row>
    <row r="466" spans="1:14" x14ac:dyDescent="0.25">
      <c r="A466" s="35"/>
      <c r="B466" s="51" t="s">
        <v>320</v>
      </c>
      <c r="C466" s="35">
        <v>4</v>
      </c>
      <c r="D466" s="55">
        <v>23.157800000000002</v>
      </c>
      <c r="E466" s="102">
        <v>810</v>
      </c>
      <c r="F466" s="120">
        <v>831620</v>
      </c>
      <c r="G466" s="41">
        <v>100</v>
      </c>
      <c r="H466" s="50">
        <f t="shared" si="86"/>
        <v>831620</v>
      </c>
      <c r="I466" s="10">
        <f t="shared" si="85"/>
        <v>0</v>
      </c>
      <c r="J466" s="10">
        <f t="shared" si="87"/>
        <v>1026.6913580246915</v>
      </c>
      <c r="K466" s="10">
        <f t="shared" si="88"/>
        <v>952.5999307031766</v>
      </c>
      <c r="L466" s="10">
        <f t="shared" si="89"/>
        <v>1125680.1979989321</v>
      </c>
      <c r="M466" s="10"/>
      <c r="N466" s="10">
        <f t="shared" si="84"/>
        <v>1125680.1979989321</v>
      </c>
    </row>
    <row r="467" spans="1:14" x14ac:dyDescent="0.25">
      <c r="A467" s="35"/>
      <c r="B467" s="51" t="s">
        <v>321</v>
      </c>
      <c r="C467" s="35">
        <v>4</v>
      </c>
      <c r="D467" s="55">
        <v>52.364100000000001</v>
      </c>
      <c r="E467" s="102">
        <v>2258</v>
      </c>
      <c r="F467" s="120">
        <v>1135920</v>
      </c>
      <c r="G467" s="41">
        <v>100</v>
      </c>
      <c r="H467" s="50">
        <f t="shared" si="86"/>
        <v>1135920</v>
      </c>
      <c r="I467" s="10">
        <f t="shared" si="85"/>
        <v>0</v>
      </c>
      <c r="J467" s="10">
        <f t="shared" si="87"/>
        <v>503.06465899025687</v>
      </c>
      <c r="K467" s="10">
        <f t="shared" si="88"/>
        <v>1476.2266297376111</v>
      </c>
      <c r="L467" s="10">
        <f t="shared" si="89"/>
        <v>2090372.1655065345</v>
      </c>
      <c r="M467" s="10"/>
      <c r="N467" s="10">
        <f t="shared" si="84"/>
        <v>2090372.1655065345</v>
      </c>
    </row>
    <row r="468" spans="1:14" x14ac:dyDescent="0.25">
      <c r="A468" s="35"/>
      <c r="B468" s="51" t="s">
        <v>197</v>
      </c>
      <c r="C468" s="35">
        <v>4</v>
      </c>
      <c r="D468" s="55">
        <v>28.741099999999999</v>
      </c>
      <c r="E468" s="102">
        <v>1102</v>
      </c>
      <c r="F468" s="120">
        <v>500610</v>
      </c>
      <c r="G468" s="41">
        <v>100</v>
      </c>
      <c r="H468" s="50">
        <f t="shared" si="86"/>
        <v>500610</v>
      </c>
      <c r="I468" s="10">
        <f t="shared" si="85"/>
        <v>0</v>
      </c>
      <c r="J468" s="10">
        <f t="shared" si="87"/>
        <v>454.27404718693288</v>
      </c>
      <c r="K468" s="10">
        <f t="shared" si="88"/>
        <v>1525.0172415409352</v>
      </c>
      <c r="L468" s="10">
        <f t="shared" si="89"/>
        <v>1708518.1618163236</v>
      </c>
      <c r="M468" s="10"/>
      <c r="N468" s="10">
        <f t="shared" si="84"/>
        <v>1708518.1618163236</v>
      </c>
    </row>
    <row r="469" spans="1:14" x14ac:dyDescent="0.25">
      <c r="A469" s="35"/>
      <c r="B469" s="51" t="s">
        <v>322</v>
      </c>
      <c r="C469" s="35">
        <v>4</v>
      </c>
      <c r="D469" s="55">
        <v>30.527899999999999</v>
      </c>
      <c r="E469" s="102">
        <v>1542</v>
      </c>
      <c r="F469" s="120">
        <v>565760</v>
      </c>
      <c r="G469" s="41">
        <v>100</v>
      </c>
      <c r="H469" s="50">
        <f t="shared" si="86"/>
        <v>565760</v>
      </c>
      <c r="I469" s="10">
        <f t="shared" si="85"/>
        <v>0</v>
      </c>
      <c r="J469" s="10">
        <f t="shared" si="87"/>
        <v>366.90012970168613</v>
      </c>
      <c r="K469" s="10">
        <f t="shared" si="88"/>
        <v>1612.3911590261819</v>
      </c>
      <c r="L469" s="10">
        <f t="shared" si="89"/>
        <v>1905274.5057679098</v>
      </c>
      <c r="M469" s="10"/>
      <c r="N469" s="10">
        <f t="shared" si="84"/>
        <v>1905274.5057679098</v>
      </c>
    </row>
    <row r="470" spans="1:14" x14ac:dyDescent="0.25">
      <c r="A470" s="35"/>
      <c r="B470" s="51" t="s">
        <v>323</v>
      </c>
      <c r="C470" s="35">
        <v>4</v>
      </c>
      <c r="D470" s="55">
        <v>35.814700000000002</v>
      </c>
      <c r="E470" s="102">
        <v>1738</v>
      </c>
      <c r="F470" s="120">
        <v>1906990</v>
      </c>
      <c r="G470" s="41">
        <v>100</v>
      </c>
      <c r="H470" s="50">
        <f t="shared" si="86"/>
        <v>1906990</v>
      </c>
      <c r="I470" s="10">
        <f t="shared" si="85"/>
        <v>0</v>
      </c>
      <c r="J470" s="10">
        <f t="shared" si="87"/>
        <v>1097.2324510932106</v>
      </c>
      <c r="K470" s="10">
        <f t="shared" si="88"/>
        <v>882.05883763465749</v>
      </c>
      <c r="L470" s="10">
        <f t="shared" si="89"/>
        <v>1373569.4422688568</v>
      </c>
      <c r="M470" s="10"/>
      <c r="N470" s="10">
        <f t="shared" si="84"/>
        <v>1373569.4422688568</v>
      </c>
    </row>
    <row r="471" spans="1:14" x14ac:dyDescent="0.25">
      <c r="A471" s="35"/>
      <c r="B471" s="51" t="s">
        <v>324</v>
      </c>
      <c r="C471" s="35">
        <v>4</v>
      </c>
      <c r="D471" s="55">
        <v>50.043500000000009</v>
      </c>
      <c r="E471" s="102">
        <v>2320</v>
      </c>
      <c r="F471" s="120">
        <v>729700</v>
      </c>
      <c r="G471" s="41">
        <v>100</v>
      </c>
      <c r="H471" s="50">
        <f t="shared" si="86"/>
        <v>729700</v>
      </c>
      <c r="I471" s="10">
        <f t="shared" si="85"/>
        <v>0</v>
      </c>
      <c r="J471" s="10">
        <f t="shared" si="87"/>
        <v>314.52586206896552</v>
      </c>
      <c r="K471" s="10">
        <f t="shared" si="88"/>
        <v>1664.7654266589025</v>
      </c>
      <c r="L471" s="10">
        <f t="shared" si="89"/>
        <v>2252041.4161376399</v>
      </c>
      <c r="M471" s="10"/>
      <c r="N471" s="10">
        <f t="shared" si="84"/>
        <v>2252041.4161376399</v>
      </c>
    </row>
    <row r="472" spans="1:14" x14ac:dyDescent="0.25">
      <c r="A472" s="35"/>
      <c r="B472" s="51" t="s">
        <v>325</v>
      </c>
      <c r="C472" s="35">
        <v>4</v>
      </c>
      <c r="D472" s="55">
        <v>22.613199999999999</v>
      </c>
      <c r="E472" s="102">
        <v>931</v>
      </c>
      <c r="F472" s="120">
        <v>698970</v>
      </c>
      <c r="G472" s="41">
        <v>100</v>
      </c>
      <c r="H472" s="50">
        <f t="shared" si="86"/>
        <v>698970</v>
      </c>
      <c r="I472" s="10">
        <f t="shared" si="85"/>
        <v>0</v>
      </c>
      <c r="J472" s="10">
        <f t="shared" si="87"/>
        <v>750.77336197636953</v>
      </c>
      <c r="K472" s="10">
        <f t="shared" si="88"/>
        <v>1228.5179267514986</v>
      </c>
      <c r="L472" s="10">
        <f t="shared" si="89"/>
        <v>1384828.9550150915</v>
      </c>
      <c r="M472" s="10"/>
      <c r="N472" s="10">
        <f t="shared" si="84"/>
        <v>1384828.9550150915</v>
      </c>
    </row>
    <row r="473" spans="1:14" x14ac:dyDescent="0.25">
      <c r="A473" s="35"/>
      <c r="B473" s="51" t="s">
        <v>891</v>
      </c>
      <c r="C473" s="35">
        <v>3</v>
      </c>
      <c r="D473" s="55">
        <v>15.1205</v>
      </c>
      <c r="E473" s="102">
        <v>9658</v>
      </c>
      <c r="F473" s="120">
        <v>36217620</v>
      </c>
      <c r="G473" s="41">
        <v>50</v>
      </c>
      <c r="H473" s="50">
        <f t="shared" si="86"/>
        <v>18108810</v>
      </c>
      <c r="I473" s="10">
        <f t="shared" si="85"/>
        <v>18108810</v>
      </c>
      <c r="J473" s="10">
        <f t="shared" si="87"/>
        <v>3750.0124249326982</v>
      </c>
      <c r="K473" s="10">
        <f t="shared" si="88"/>
        <v>-1770.7211362048301</v>
      </c>
      <c r="L473" s="10">
        <f t="shared" si="89"/>
        <v>2593074.4736502301</v>
      </c>
      <c r="M473" s="10"/>
      <c r="N473" s="10">
        <f t="shared" si="84"/>
        <v>2593074.4736502301</v>
      </c>
    </row>
    <row r="474" spans="1:14" x14ac:dyDescent="0.25">
      <c r="A474" s="35"/>
      <c r="B474" s="51" t="s">
        <v>326</v>
      </c>
      <c r="C474" s="35">
        <v>4</v>
      </c>
      <c r="D474" s="55">
        <v>24.532899999999998</v>
      </c>
      <c r="E474" s="102">
        <v>1092</v>
      </c>
      <c r="F474" s="120">
        <v>443940</v>
      </c>
      <c r="G474" s="41">
        <v>100</v>
      </c>
      <c r="H474" s="50">
        <f t="shared" si="86"/>
        <v>443940</v>
      </c>
      <c r="I474" s="10">
        <f t="shared" si="85"/>
        <v>0</v>
      </c>
      <c r="J474" s="10">
        <f t="shared" si="87"/>
        <v>406.53846153846155</v>
      </c>
      <c r="K474" s="10">
        <f t="shared" si="88"/>
        <v>1572.7528271894066</v>
      </c>
      <c r="L474" s="10">
        <f t="shared" si="89"/>
        <v>1724130.0078361738</v>
      </c>
      <c r="M474" s="10"/>
      <c r="N474" s="10">
        <f t="shared" si="84"/>
        <v>1724130.0078361738</v>
      </c>
    </row>
    <row r="475" spans="1:14" x14ac:dyDescent="0.25">
      <c r="A475" s="35"/>
      <c r="B475" s="51" t="s">
        <v>327</v>
      </c>
      <c r="C475" s="35">
        <v>4</v>
      </c>
      <c r="D475" s="55">
        <v>34.783699999999996</v>
      </c>
      <c r="E475" s="102">
        <v>1639</v>
      </c>
      <c r="F475" s="120">
        <v>1382470</v>
      </c>
      <c r="G475" s="41">
        <v>100</v>
      </c>
      <c r="H475" s="50">
        <f t="shared" si="86"/>
        <v>1382470</v>
      </c>
      <c r="I475" s="10">
        <f t="shared" si="85"/>
        <v>0</v>
      </c>
      <c r="J475" s="10">
        <f t="shared" si="87"/>
        <v>843.48383160463698</v>
      </c>
      <c r="K475" s="10">
        <f t="shared" si="88"/>
        <v>1135.807457123231</v>
      </c>
      <c r="L475" s="10">
        <f t="shared" si="89"/>
        <v>1554404.8437551772</v>
      </c>
      <c r="M475" s="10"/>
      <c r="N475" s="10">
        <f t="shared" si="84"/>
        <v>1554404.8437551772</v>
      </c>
    </row>
    <row r="476" spans="1:14" x14ac:dyDescent="0.25">
      <c r="A476" s="35"/>
      <c r="B476" s="51" t="s">
        <v>328</v>
      </c>
      <c r="C476" s="35">
        <v>4</v>
      </c>
      <c r="D476" s="55">
        <v>42.847299999999997</v>
      </c>
      <c r="E476" s="102">
        <v>2634</v>
      </c>
      <c r="F476" s="120">
        <v>3076480</v>
      </c>
      <c r="G476" s="41">
        <v>100</v>
      </c>
      <c r="H476" s="50">
        <f t="shared" si="86"/>
        <v>3076480</v>
      </c>
      <c r="I476" s="10">
        <f t="shared" si="85"/>
        <v>0</v>
      </c>
      <c r="J476" s="10">
        <f t="shared" si="87"/>
        <v>1167.9878511769173</v>
      </c>
      <c r="K476" s="10">
        <f t="shared" si="88"/>
        <v>811.30343755095078</v>
      </c>
      <c r="L476" s="10">
        <f t="shared" si="89"/>
        <v>1584008.9169057447</v>
      </c>
      <c r="M476" s="10"/>
      <c r="N476" s="10">
        <f t="shared" si="84"/>
        <v>1584008.9169057447</v>
      </c>
    </row>
    <row r="477" spans="1:14" x14ac:dyDescent="0.25">
      <c r="A477" s="35"/>
      <c r="B477" s="51" t="s">
        <v>329</v>
      </c>
      <c r="C477" s="35">
        <v>4</v>
      </c>
      <c r="D477" s="55">
        <v>27.030799999999999</v>
      </c>
      <c r="E477" s="102">
        <v>1294</v>
      </c>
      <c r="F477" s="120">
        <v>4546930</v>
      </c>
      <c r="G477" s="41">
        <v>100</v>
      </c>
      <c r="H477" s="50">
        <f t="shared" si="86"/>
        <v>4546930</v>
      </c>
      <c r="I477" s="10">
        <f t="shared" si="85"/>
        <v>0</v>
      </c>
      <c r="J477" s="10">
        <f t="shared" si="87"/>
        <v>3513.8562596599691</v>
      </c>
      <c r="K477" s="10">
        <f t="shared" si="88"/>
        <v>-1534.564970932101</v>
      </c>
      <c r="L477" s="10">
        <f t="shared" si="89"/>
        <v>476075.44851602789</v>
      </c>
      <c r="M477" s="10"/>
      <c r="N477" s="10">
        <f t="shared" si="84"/>
        <v>476075.44851602789</v>
      </c>
    </row>
    <row r="478" spans="1:14" x14ac:dyDescent="0.25">
      <c r="A478" s="35"/>
      <c r="B478" s="51" t="s">
        <v>330</v>
      </c>
      <c r="C478" s="35">
        <v>4</v>
      </c>
      <c r="D478" s="55">
        <v>20.4026</v>
      </c>
      <c r="E478" s="102">
        <v>949</v>
      </c>
      <c r="F478" s="120">
        <v>938800</v>
      </c>
      <c r="G478" s="41">
        <v>100</v>
      </c>
      <c r="H478" s="50">
        <f t="shared" si="86"/>
        <v>938800</v>
      </c>
      <c r="I478" s="10">
        <f t="shared" si="85"/>
        <v>0</v>
      </c>
      <c r="J478" s="10">
        <f t="shared" si="87"/>
        <v>989.25184404636457</v>
      </c>
      <c r="K478" s="10">
        <f t="shared" si="88"/>
        <v>990.03944468150348</v>
      </c>
      <c r="L478" s="10">
        <f t="shared" si="89"/>
        <v>1178973.5269615578</v>
      </c>
      <c r="M478" s="10"/>
      <c r="N478" s="10">
        <f t="shared" si="84"/>
        <v>1178973.5269615578</v>
      </c>
    </row>
    <row r="479" spans="1:14" x14ac:dyDescent="0.25">
      <c r="A479" s="35"/>
      <c r="B479" s="51" t="s">
        <v>301</v>
      </c>
      <c r="C479" s="35">
        <v>4</v>
      </c>
      <c r="D479" s="55">
        <v>38.792499999999997</v>
      </c>
      <c r="E479" s="102">
        <v>1212</v>
      </c>
      <c r="F479" s="120">
        <v>698670</v>
      </c>
      <c r="G479" s="41">
        <v>100</v>
      </c>
      <c r="H479" s="50">
        <f t="shared" si="86"/>
        <v>698670</v>
      </c>
      <c r="I479" s="10">
        <f t="shared" si="85"/>
        <v>0</v>
      </c>
      <c r="J479" s="10">
        <f t="shared" si="87"/>
        <v>576.46039603960401</v>
      </c>
      <c r="K479" s="10">
        <f t="shared" si="88"/>
        <v>1402.8308926882642</v>
      </c>
      <c r="L479" s="10">
        <f t="shared" si="89"/>
        <v>1686833.956549423</v>
      </c>
      <c r="M479" s="10"/>
      <c r="N479" s="10">
        <f t="shared" si="84"/>
        <v>1686833.956549423</v>
      </c>
    </row>
    <row r="480" spans="1:14" x14ac:dyDescent="0.25">
      <c r="A480" s="35"/>
      <c r="B480" s="51" t="s">
        <v>331</v>
      </c>
      <c r="C480" s="35">
        <v>4</v>
      </c>
      <c r="D480" s="55">
        <v>27.402800000000003</v>
      </c>
      <c r="E480" s="102">
        <v>1177</v>
      </c>
      <c r="F480" s="120">
        <v>781340</v>
      </c>
      <c r="G480" s="41">
        <v>100</v>
      </c>
      <c r="H480" s="50">
        <f t="shared" si="86"/>
        <v>781340</v>
      </c>
      <c r="I480" s="10">
        <f t="shared" si="85"/>
        <v>0</v>
      </c>
      <c r="J480" s="10">
        <f t="shared" si="87"/>
        <v>663.84027187765503</v>
      </c>
      <c r="K480" s="10">
        <f t="shared" si="88"/>
        <v>1315.4510168502129</v>
      </c>
      <c r="L480" s="10">
        <f t="shared" si="89"/>
        <v>1546142.0950610547</v>
      </c>
      <c r="M480" s="10"/>
      <c r="N480" s="10">
        <f t="shared" si="84"/>
        <v>1546142.0950610547</v>
      </c>
    </row>
    <row r="481" spans="1:14" x14ac:dyDescent="0.25">
      <c r="A481" s="35"/>
      <c r="B481" s="51" t="s">
        <v>332</v>
      </c>
      <c r="C481" s="35">
        <v>4</v>
      </c>
      <c r="D481" s="55">
        <v>19.755499999999998</v>
      </c>
      <c r="E481" s="102">
        <v>1216</v>
      </c>
      <c r="F481" s="120">
        <v>2650950</v>
      </c>
      <c r="G481" s="41">
        <v>100</v>
      </c>
      <c r="H481" s="50">
        <f t="shared" si="86"/>
        <v>2650950</v>
      </c>
      <c r="I481" s="10">
        <f t="shared" si="85"/>
        <v>0</v>
      </c>
      <c r="J481" s="10">
        <f t="shared" si="87"/>
        <v>2180.0575657894738</v>
      </c>
      <c r="K481" s="10">
        <f t="shared" si="88"/>
        <v>-200.76627706160571</v>
      </c>
      <c r="L481" s="10">
        <f t="shared" si="89"/>
        <v>418330.30731935991</v>
      </c>
      <c r="M481" s="10"/>
      <c r="N481" s="10">
        <f t="shared" si="84"/>
        <v>418330.30731935991</v>
      </c>
    </row>
    <row r="482" spans="1:14" x14ac:dyDescent="0.25">
      <c r="A482" s="35"/>
      <c r="B482" s="51" t="s">
        <v>333</v>
      </c>
      <c r="C482" s="35">
        <v>4</v>
      </c>
      <c r="D482" s="55">
        <v>31.557099999999998</v>
      </c>
      <c r="E482" s="102">
        <v>511</v>
      </c>
      <c r="F482" s="120">
        <v>313980</v>
      </c>
      <c r="G482" s="41">
        <v>100</v>
      </c>
      <c r="H482" s="50">
        <f t="shared" si="86"/>
        <v>313980</v>
      </c>
      <c r="I482" s="10">
        <f t="shared" si="85"/>
        <v>0</v>
      </c>
      <c r="J482" s="10">
        <f t="shared" si="87"/>
        <v>614.44227005870846</v>
      </c>
      <c r="K482" s="10">
        <f t="shared" si="88"/>
        <v>1364.8490186691597</v>
      </c>
      <c r="L482" s="10">
        <f t="shared" si="89"/>
        <v>1435321.9052763532</v>
      </c>
      <c r="M482" s="10"/>
      <c r="N482" s="10">
        <f t="shared" si="84"/>
        <v>1435321.9052763532</v>
      </c>
    </row>
    <row r="483" spans="1:14" x14ac:dyDescent="0.25">
      <c r="A483" s="35"/>
      <c r="B483" s="51" t="s">
        <v>334</v>
      </c>
      <c r="C483" s="35">
        <v>4</v>
      </c>
      <c r="D483" s="55">
        <v>3.6592000000000002</v>
      </c>
      <c r="E483" s="102">
        <v>1311</v>
      </c>
      <c r="F483" s="120">
        <v>2840050</v>
      </c>
      <c r="G483" s="41">
        <v>100</v>
      </c>
      <c r="H483" s="50">
        <f t="shared" si="86"/>
        <v>2840050</v>
      </c>
      <c r="I483" s="10">
        <f t="shared" si="85"/>
        <v>0</v>
      </c>
      <c r="J483" s="10">
        <f t="shared" si="87"/>
        <v>2166.3234172387492</v>
      </c>
      <c r="K483" s="10">
        <f t="shared" si="88"/>
        <v>-187.03212851088119</v>
      </c>
      <c r="L483" s="10">
        <f t="shared" si="89"/>
        <v>360256.59089470009</v>
      </c>
      <c r="M483" s="10"/>
      <c r="N483" s="10">
        <f t="shared" si="84"/>
        <v>360256.59089470009</v>
      </c>
    </row>
    <row r="484" spans="1:14" x14ac:dyDescent="0.25">
      <c r="A484" s="35"/>
      <c r="B484" s="51" t="s">
        <v>335</v>
      </c>
      <c r="C484" s="35">
        <v>4</v>
      </c>
      <c r="D484" s="55">
        <v>3.3653</v>
      </c>
      <c r="E484" s="102">
        <v>1148</v>
      </c>
      <c r="F484" s="120">
        <v>1206130</v>
      </c>
      <c r="G484" s="41">
        <v>100</v>
      </c>
      <c r="H484" s="50">
        <f t="shared" si="86"/>
        <v>1206130</v>
      </c>
      <c r="I484" s="10">
        <f t="shared" si="85"/>
        <v>0</v>
      </c>
      <c r="J484" s="10">
        <f t="shared" si="87"/>
        <v>1050.6358885017421</v>
      </c>
      <c r="K484" s="10">
        <f t="shared" si="88"/>
        <v>928.65540022612595</v>
      </c>
      <c r="L484" s="10">
        <f t="shared" si="89"/>
        <v>1091877.5804156284</v>
      </c>
      <c r="M484" s="10"/>
      <c r="N484" s="10">
        <f t="shared" si="84"/>
        <v>1091877.5804156284</v>
      </c>
    </row>
    <row r="485" spans="1:14" x14ac:dyDescent="0.25">
      <c r="A485" s="35"/>
      <c r="B485" s="51" t="s">
        <v>336</v>
      </c>
      <c r="C485" s="35">
        <v>4</v>
      </c>
      <c r="D485" s="55">
        <v>13.880999999999998</v>
      </c>
      <c r="E485" s="102">
        <v>705</v>
      </c>
      <c r="F485" s="120">
        <v>449050</v>
      </c>
      <c r="G485" s="41">
        <v>100</v>
      </c>
      <c r="H485" s="50">
        <f t="shared" si="86"/>
        <v>449050</v>
      </c>
      <c r="I485" s="10">
        <f t="shared" si="85"/>
        <v>0</v>
      </c>
      <c r="J485" s="10">
        <f t="shared" si="87"/>
        <v>636.95035460992904</v>
      </c>
      <c r="K485" s="10">
        <f t="shared" si="88"/>
        <v>1342.340934117939</v>
      </c>
      <c r="L485" s="10">
        <f t="shared" si="89"/>
        <v>1376105.1629369764</v>
      </c>
      <c r="M485" s="10"/>
      <c r="N485" s="10">
        <f t="shared" si="84"/>
        <v>1376105.1629369764</v>
      </c>
    </row>
    <row r="486" spans="1:14" x14ac:dyDescent="0.25">
      <c r="A486" s="35"/>
      <c r="B486" s="51" t="s">
        <v>337</v>
      </c>
      <c r="C486" s="35">
        <v>4</v>
      </c>
      <c r="D486" s="55">
        <v>30.09</v>
      </c>
      <c r="E486" s="102">
        <v>711</v>
      </c>
      <c r="F486" s="120">
        <v>500140</v>
      </c>
      <c r="G486" s="41">
        <v>100</v>
      </c>
      <c r="H486" s="50">
        <f t="shared" si="86"/>
        <v>500140</v>
      </c>
      <c r="I486" s="10">
        <f t="shared" si="85"/>
        <v>0</v>
      </c>
      <c r="J486" s="10">
        <f t="shared" si="87"/>
        <v>703.43178621659638</v>
      </c>
      <c r="K486" s="10">
        <f t="shared" si="88"/>
        <v>1275.8595025112718</v>
      </c>
      <c r="L486" s="10">
        <f t="shared" si="89"/>
        <v>1405539.4241600209</v>
      </c>
      <c r="M486" s="10"/>
      <c r="N486" s="10">
        <f t="shared" si="84"/>
        <v>1405539.4241600209</v>
      </c>
    </row>
    <row r="487" spans="1:14" x14ac:dyDescent="0.25">
      <c r="A487" s="35"/>
      <c r="B487" s="51" t="s">
        <v>338</v>
      </c>
      <c r="C487" s="35">
        <v>4</v>
      </c>
      <c r="D487" s="55">
        <v>55.488399999999999</v>
      </c>
      <c r="E487" s="102">
        <v>1998</v>
      </c>
      <c r="F487" s="120">
        <v>905480</v>
      </c>
      <c r="G487" s="41">
        <v>100</v>
      </c>
      <c r="H487" s="50">
        <f t="shared" si="86"/>
        <v>905480</v>
      </c>
      <c r="I487" s="10">
        <f t="shared" si="85"/>
        <v>0</v>
      </c>
      <c r="J487" s="10">
        <f t="shared" si="87"/>
        <v>453.19319319319317</v>
      </c>
      <c r="K487" s="10">
        <f t="shared" si="88"/>
        <v>1526.0980955346749</v>
      </c>
      <c r="L487" s="10">
        <f t="shared" si="89"/>
        <v>2080384.6303885879</v>
      </c>
      <c r="M487" s="10"/>
      <c r="N487" s="10">
        <f t="shared" si="84"/>
        <v>2080384.6303885879</v>
      </c>
    </row>
    <row r="488" spans="1:14" x14ac:dyDescent="0.25">
      <c r="A488" s="35"/>
      <c r="B488" s="51" t="s">
        <v>339</v>
      </c>
      <c r="C488" s="35">
        <v>4</v>
      </c>
      <c r="D488" s="55">
        <v>30.717099999999999</v>
      </c>
      <c r="E488" s="102">
        <v>1552</v>
      </c>
      <c r="F488" s="120">
        <v>2076770</v>
      </c>
      <c r="G488" s="41">
        <v>100</v>
      </c>
      <c r="H488" s="50">
        <f t="shared" si="86"/>
        <v>2076770</v>
      </c>
      <c r="I488" s="10">
        <f t="shared" si="85"/>
        <v>0</v>
      </c>
      <c r="J488" s="10">
        <f t="shared" si="87"/>
        <v>1338.125</v>
      </c>
      <c r="K488" s="10">
        <f t="shared" si="88"/>
        <v>641.16628872786805</v>
      </c>
      <c r="L488" s="10">
        <f t="shared" si="89"/>
        <v>1097715.6119234674</v>
      </c>
      <c r="M488" s="10"/>
      <c r="N488" s="10">
        <f t="shared" si="84"/>
        <v>1097715.6119234674</v>
      </c>
    </row>
    <row r="489" spans="1:14" x14ac:dyDescent="0.25">
      <c r="A489" s="35"/>
      <c r="B489" s="51" t="s">
        <v>340</v>
      </c>
      <c r="C489" s="35">
        <v>4</v>
      </c>
      <c r="D489" s="55">
        <v>26.287699999999997</v>
      </c>
      <c r="E489" s="102">
        <v>1375</v>
      </c>
      <c r="F489" s="120">
        <v>1083240</v>
      </c>
      <c r="G489" s="41">
        <v>100</v>
      </c>
      <c r="H489" s="50">
        <f t="shared" si="86"/>
        <v>1083240</v>
      </c>
      <c r="I489" s="10">
        <f t="shared" si="85"/>
        <v>0</v>
      </c>
      <c r="J489" s="10">
        <f t="shared" si="87"/>
        <v>787.81090909090904</v>
      </c>
      <c r="K489" s="10">
        <f t="shared" si="88"/>
        <v>1191.480379636959</v>
      </c>
      <c r="L489" s="10">
        <f t="shared" si="89"/>
        <v>1488434.6351815942</v>
      </c>
      <c r="M489" s="10"/>
      <c r="N489" s="10">
        <f t="shared" si="84"/>
        <v>1488434.6351815942</v>
      </c>
    </row>
    <row r="490" spans="1:14" x14ac:dyDescent="0.25">
      <c r="A490" s="35"/>
      <c r="B490" s="51" t="s">
        <v>341</v>
      </c>
      <c r="C490" s="35">
        <v>4</v>
      </c>
      <c r="D490" s="55">
        <v>25.453600000000002</v>
      </c>
      <c r="E490" s="102">
        <v>1057</v>
      </c>
      <c r="F490" s="120">
        <v>411110</v>
      </c>
      <c r="G490" s="41">
        <v>100</v>
      </c>
      <c r="H490" s="50">
        <f t="shared" si="86"/>
        <v>411110</v>
      </c>
      <c r="I490" s="10">
        <f t="shared" si="85"/>
        <v>0</v>
      </c>
      <c r="J490" s="10">
        <f t="shared" si="87"/>
        <v>388.94039735099335</v>
      </c>
      <c r="K490" s="10">
        <f t="shared" si="88"/>
        <v>1590.3508913768746</v>
      </c>
      <c r="L490" s="10">
        <f t="shared" si="89"/>
        <v>1734449.1176946389</v>
      </c>
      <c r="M490" s="10"/>
      <c r="N490" s="10">
        <f t="shared" si="84"/>
        <v>1734449.1176946389</v>
      </c>
    </row>
    <row r="491" spans="1:14" x14ac:dyDescent="0.25">
      <c r="A491" s="35"/>
      <c r="B491" s="51" t="s">
        <v>342</v>
      </c>
      <c r="C491" s="35">
        <v>4</v>
      </c>
      <c r="D491" s="55">
        <v>29.825800000000001</v>
      </c>
      <c r="E491" s="102">
        <v>1709</v>
      </c>
      <c r="F491" s="120">
        <v>843010</v>
      </c>
      <c r="G491" s="41">
        <v>100</v>
      </c>
      <c r="H491" s="50">
        <f t="shared" si="86"/>
        <v>843010</v>
      </c>
      <c r="I491" s="10">
        <f t="shared" si="85"/>
        <v>0</v>
      </c>
      <c r="J491" s="10">
        <f t="shared" si="87"/>
        <v>493.2767700409596</v>
      </c>
      <c r="K491" s="10">
        <f t="shared" si="88"/>
        <v>1486.0145186869086</v>
      </c>
      <c r="L491" s="10">
        <f t="shared" si="89"/>
        <v>1839609.0203138636</v>
      </c>
      <c r="M491" s="10"/>
      <c r="N491" s="10">
        <f t="shared" si="84"/>
        <v>1839609.0203138636</v>
      </c>
    </row>
    <row r="492" spans="1:14" x14ac:dyDescent="0.25">
      <c r="A492" s="35"/>
      <c r="B492" s="51" t="s">
        <v>787</v>
      </c>
      <c r="C492" s="35">
        <v>4</v>
      </c>
      <c r="D492" s="55">
        <v>33.023499999999999</v>
      </c>
      <c r="E492" s="102">
        <v>1770</v>
      </c>
      <c r="F492" s="120">
        <v>1387340</v>
      </c>
      <c r="G492" s="41">
        <v>100</v>
      </c>
      <c r="H492" s="50">
        <f t="shared" si="86"/>
        <v>1387340</v>
      </c>
      <c r="I492" s="10">
        <f t="shared" si="85"/>
        <v>0</v>
      </c>
      <c r="J492" s="10">
        <f t="shared" si="87"/>
        <v>783.80790960451975</v>
      </c>
      <c r="K492" s="10">
        <f t="shared" si="88"/>
        <v>1195.4833791233482</v>
      </c>
      <c r="L492" s="10">
        <f t="shared" si="89"/>
        <v>1629305.0952495518</v>
      </c>
      <c r="M492" s="10"/>
      <c r="N492" s="10">
        <f t="shared" si="84"/>
        <v>1629305.0952495518</v>
      </c>
    </row>
    <row r="493" spans="1:14" x14ac:dyDescent="0.25">
      <c r="A493" s="35"/>
      <c r="B493" s="51" t="s">
        <v>343</v>
      </c>
      <c r="C493" s="35">
        <v>4</v>
      </c>
      <c r="D493" s="55">
        <v>30.994699999999998</v>
      </c>
      <c r="E493" s="102">
        <v>993</v>
      </c>
      <c r="F493" s="120">
        <v>497200</v>
      </c>
      <c r="G493" s="41">
        <v>100</v>
      </c>
      <c r="H493" s="50">
        <f t="shared" si="86"/>
        <v>497200</v>
      </c>
      <c r="I493" s="10">
        <f t="shared" si="85"/>
        <v>0</v>
      </c>
      <c r="J493" s="10">
        <f t="shared" si="87"/>
        <v>500.70493454179257</v>
      </c>
      <c r="K493" s="10">
        <f t="shared" si="88"/>
        <v>1478.5863541860754</v>
      </c>
      <c r="L493" s="10">
        <f t="shared" si="89"/>
        <v>1652947.8461499554</v>
      </c>
      <c r="M493" s="10"/>
      <c r="N493" s="10">
        <f t="shared" si="84"/>
        <v>1652947.8461499554</v>
      </c>
    </row>
    <row r="494" spans="1:14" x14ac:dyDescent="0.25">
      <c r="A494" s="35"/>
      <c r="B494" s="51" t="s">
        <v>344</v>
      </c>
      <c r="C494" s="35">
        <v>4</v>
      </c>
      <c r="D494" s="55">
        <v>35.313499999999998</v>
      </c>
      <c r="E494" s="102">
        <v>1780</v>
      </c>
      <c r="F494" s="120">
        <v>740810</v>
      </c>
      <c r="G494" s="41">
        <v>100</v>
      </c>
      <c r="H494" s="50">
        <f t="shared" si="86"/>
        <v>740810</v>
      </c>
      <c r="I494" s="10">
        <f t="shared" si="85"/>
        <v>0</v>
      </c>
      <c r="J494" s="10">
        <f t="shared" si="87"/>
        <v>416.18539325842698</v>
      </c>
      <c r="K494" s="10">
        <f t="shared" si="88"/>
        <v>1563.1058954694411</v>
      </c>
      <c r="L494" s="10">
        <f t="shared" si="89"/>
        <v>1950718.2733978855</v>
      </c>
      <c r="M494" s="10"/>
      <c r="N494" s="10">
        <f t="shared" si="84"/>
        <v>1950718.2733978855</v>
      </c>
    </row>
    <row r="495" spans="1:14" x14ac:dyDescent="0.25">
      <c r="A495" s="35"/>
      <c r="B495" s="51" t="s">
        <v>143</v>
      </c>
      <c r="C495" s="35">
        <v>4</v>
      </c>
      <c r="D495" s="55">
        <v>21.177500000000002</v>
      </c>
      <c r="E495" s="102">
        <v>883</v>
      </c>
      <c r="F495" s="120">
        <v>384410</v>
      </c>
      <c r="G495" s="41">
        <v>100</v>
      </c>
      <c r="H495" s="50">
        <f t="shared" si="86"/>
        <v>384410</v>
      </c>
      <c r="I495" s="10">
        <f t="shared" si="85"/>
        <v>0</v>
      </c>
      <c r="J495" s="10">
        <f t="shared" si="87"/>
        <v>435.3454133635334</v>
      </c>
      <c r="K495" s="10">
        <f t="shared" si="88"/>
        <v>1543.9458753643346</v>
      </c>
      <c r="L495" s="10">
        <f t="shared" si="89"/>
        <v>1628377.0128389727</v>
      </c>
      <c r="M495" s="10"/>
      <c r="N495" s="10">
        <f t="shared" si="84"/>
        <v>1628377.0128389727</v>
      </c>
    </row>
    <row r="496" spans="1:14" x14ac:dyDescent="0.25">
      <c r="A496" s="35"/>
      <c r="B496" s="51" t="s">
        <v>788</v>
      </c>
      <c r="C496" s="35">
        <v>4</v>
      </c>
      <c r="D496" s="55">
        <v>3.9474999999999998</v>
      </c>
      <c r="E496" s="102">
        <v>504</v>
      </c>
      <c r="F496" s="120">
        <v>626530</v>
      </c>
      <c r="G496" s="41">
        <v>100</v>
      </c>
      <c r="H496" s="50">
        <f t="shared" si="86"/>
        <v>626530</v>
      </c>
      <c r="I496" s="10">
        <f t="shared" si="85"/>
        <v>0</v>
      </c>
      <c r="J496" s="10">
        <f t="shared" si="87"/>
        <v>1243.1150793650793</v>
      </c>
      <c r="K496" s="10">
        <f t="shared" si="88"/>
        <v>736.17620936278877</v>
      </c>
      <c r="L496" s="10">
        <f t="shared" si="89"/>
        <v>766400.32439980551</v>
      </c>
      <c r="M496" s="10"/>
      <c r="N496" s="10">
        <f t="shared" si="84"/>
        <v>766400.32439980551</v>
      </c>
    </row>
    <row r="497" spans="1:14" x14ac:dyDescent="0.25">
      <c r="A497" s="35"/>
      <c r="B497" s="51" t="s">
        <v>345</v>
      </c>
      <c r="C497" s="35">
        <v>4</v>
      </c>
      <c r="D497" s="55">
        <v>27.792899999999999</v>
      </c>
      <c r="E497" s="102">
        <v>952</v>
      </c>
      <c r="F497" s="120">
        <v>404700</v>
      </c>
      <c r="G497" s="41">
        <v>100</v>
      </c>
      <c r="H497" s="50">
        <f t="shared" si="86"/>
        <v>404700</v>
      </c>
      <c r="I497" s="10">
        <f t="shared" si="85"/>
        <v>0</v>
      </c>
      <c r="J497" s="10">
        <f t="shared" si="87"/>
        <v>425.10504201680675</v>
      </c>
      <c r="K497" s="10">
        <f t="shared" si="88"/>
        <v>1554.1862467110614</v>
      </c>
      <c r="L497" s="10">
        <f t="shared" si="89"/>
        <v>1688935.5108496081</v>
      </c>
      <c r="M497" s="10"/>
      <c r="N497" s="10">
        <f t="shared" si="84"/>
        <v>1688935.5108496081</v>
      </c>
    </row>
    <row r="498" spans="1:14" x14ac:dyDescent="0.25">
      <c r="A498" s="35"/>
      <c r="B498" s="51" t="s">
        <v>789</v>
      </c>
      <c r="C498" s="35">
        <v>4</v>
      </c>
      <c r="D498" s="55">
        <v>28.8416</v>
      </c>
      <c r="E498" s="102">
        <v>2209</v>
      </c>
      <c r="F498" s="120">
        <v>2951750</v>
      </c>
      <c r="G498" s="41">
        <v>100</v>
      </c>
      <c r="H498" s="50">
        <f t="shared" si="86"/>
        <v>2951750</v>
      </c>
      <c r="I498" s="10">
        <f t="shared" si="85"/>
        <v>0</v>
      </c>
      <c r="J498" s="10">
        <f t="shared" si="87"/>
        <v>1336.2381167949297</v>
      </c>
      <c r="K498" s="10">
        <f t="shared" si="88"/>
        <v>643.05317193293831</v>
      </c>
      <c r="L498" s="10">
        <f t="shared" si="89"/>
        <v>1260747.7862176835</v>
      </c>
      <c r="M498" s="10"/>
      <c r="N498" s="10">
        <f t="shared" si="84"/>
        <v>1260747.7862176835</v>
      </c>
    </row>
    <row r="499" spans="1:14" x14ac:dyDescent="0.25">
      <c r="A499" s="35"/>
      <c r="B499" s="51" t="s">
        <v>790</v>
      </c>
      <c r="C499" s="35">
        <v>4</v>
      </c>
      <c r="D499" s="55">
        <v>24.596599999999999</v>
      </c>
      <c r="E499" s="102">
        <v>740</v>
      </c>
      <c r="F499" s="120">
        <v>314720</v>
      </c>
      <c r="G499" s="41">
        <v>100</v>
      </c>
      <c r="H499" s="50">
        <f t="shared" si="86"/>
        <v>314720</v>
      </c>
      <c r="I499" s="10">
        <f t="shared" si="85"/>
        <v>0</v>
      </c>
      <c r="J499" s="10">
        <f t="shared" si="87"/>
        <v>425.29729729729729</v>
      </c>
      <c r="K499" s="10">
        <f t="shared" si="88"/>
        <v>1553.9939914305708</v>
      </c>
      <c r="L499" s="10">
        <f t="shared" si="89"/>
        <v>1617117.8771153982</v>
      </c>
      <c r="M499" s="10"/>
      <c r="N499" s="10">
        <f t="shared" si="84"/>
        <v>1617117.8771153982</v>
      </c>
    </row>
    <row r="500" spans="1:14" x14ac:dyDescent="0.25">
      <c r="A500" s="35"/>
      <c r="B500" s="51" t="s">
        <v>346</v>
      </c>
      <c r="C500" s="35">
        <v>4</v>
      </c>
      <c r="D500" s="55">
        <v>21.978000000000002</v>
      </c>
      <c r="E500" s="102">
        <v>1431</v>
      </c>
      <c r="F500" s="120">
        <v>536150</v>
      </c>
      <c r="G500" s="41">
        <v>100</v>
      </c>
      <c r="H500" s="50">
        <f t="shared" si="86"/>
        <v>536150</v>
      </c>
      <c r="I500" s="10">
        <f t="shared" si="85"/>
        <v>0</v>
      </c>
      <c r="J500" s="10">
        <f t="shared" si="87"/>
        <v>374.66806429070579</v>
      </c>
      <c r="K500" s="10">
        <f t="shared" si="88"/>
        <v>1604.6232244371622</v>
      </c>
      <c r="L500" s="10">
        <f t="shared" si="89"/>
        <v>1825889.6952282318</v>
      </c>
      <c r="M500" s="10"/>
      <c r="N500" s="10">
        <f t="shared" si="84"/>
        <v>1825889.6952282318</v>
      </c>
    </row>
    <row r="501" spans="1:14" x14ac:dyDescent="0.25">
      <c r="A501" s="35"/>
      <c r="B501" s="51" t="s">
        <v>347</v>
      </c>
      <c r="C501" s="35">
        <v>4</v>
      </c>
      <c r="D501" s="55">
        <v>14.0153</v>
      </c>
      <c r="E501" s="102">
        <v>583</v>
      </c>
      <c r="F501" s="120">
        <v>421390</v>
      </c>
      <c r="G501" s="41">
        <v>100</v>
      </c>
      <c r="H501" s="50">
        <f t="shared" si="86"/>
        <v>421390</v>
      </c>
      <c r="I501" s="10">
        <f t="shared" si="85"/>
        <v>0</v>
      </c>
      <c r="J501" s="10">
        <f t="shared" si="87"/>
        <v>722.79588336192114</v>
      </c>
      <c r="K501" s="10">
        <f t="shared" si="88"/>
        <v>1256.4954053659469</v>
      </c>
      <c r="L501" s="10">
        <f t="shared" si="89"/>
        <v>1273327.5756172293</v>
      </c>
      <c r="M501" s="10"/>
      <c r="N501" s="10">
        <f t="shared" ref="N501:N564" si="90">L501+M501</f>
        <v>1273327.5756172293</v>
      </c>
    </row>
    <row r="502" spans="1:14" x14ac:dyDescent="0.25">
      <c r="A502" s="35"/>
      <c r="B502" s="4"/>
      <c r="C502" s="4"/>
      <c r="D502" s="55">
        <v>0</v>
      </c>
      <c r="E502" s="104"/>
      <c r="F502" s="65"/>
      <c r="G502" s="41"/>
      <c r="H502" s="65"/>
      <c r="I502" s="66"/>
      <c r="J502" s="66"/>
      <c r="K502" s="10"/>
      <c r="L502" s="10"/>
      <c r="M502" s="10"/>
      <c r="N502" s="10"/>
    </row>
    <row r="503" spans="1:14" x14ac:dyDescent="0.25">
      <c r="A503" s="30" t="s">
        <v>348</v>
      </c>
      <c r="B503" s="43" t="s">
        <v>2</v>
      </c>
      <c r="C503" s="44"/>
      <c r="D503" s="3">
        <v>754.17770000000007</v>
      </c>
      <c r="E503" s="105">
        <f>E504</f>
        <v>40527</v>
      </c>
      <c r="F503" s="37">
        <v>0</v>
      </c>
      <c r="G503" s="41"/>
      <c r="H503" s="37">
        <f>H505</f>
        <v>5684100</v>
      </c>
      <c r="I503" s="8">
        <f>I505</f>
        <v>-5684100</v>
      </c>
      <c r="J503" s="8"/>
      <c r="K503" s="10"/>
      <c r="L503" s="10"/>
      <c r="M503" s="9">
        <f>M505</f>
        <v>16214501.532089712</v>
      </c>
      <c r="N503" s="8">
        <f t="shared" si="90"/>
        <v>16214501.532089712</v>
      </c>
    </row>
    <row r="504" spans="1:14" x14ac:dyDescent="0.25">
      <c r="A504" s="30" t="s">
        <v>348</v>
      </c>
      <c r="B504" s="43" t="s">
        <v>3</v>
      </c>
      <c r="C504" s="44"/>
      <c r="D504" s="3">
        <v>754.17770000000007</v>
      </c>
      <c r="E504" s="105">
        <f>SUM(E506:E524)</f>
        <v>40527</v>
      </c>
      <c r="F504" s="37">
        <f>SUM(F506:F524)</f>
        <v>42929760</v>
      </c>
      <c r="G504" s="41"/>
      <c r="H504" s="37">
        <f>SUM(H506:H524)</f>
        <v>31561560</v>
      </c>
      <c r="I504" s="8">
        <f>SUM(I506:I524)</f>
        <v>11368200</v>
      </c>
      <c r="J504" s="8"/>
      <c r="K504" s="10"/>
      <c r="L504" s="8">
        <f>SUM(L506:L524)</f>
        <v>34979359.244553469</v>
      </c>
      <c r="M504" s="10"/>
      <c r="N504" s="8">
        <f t="shared" si="90"/>
        <v>34979359.244553469</v>
      </c>
    </row>
    <row r="505" spans="1:14" x14ac:dyDescent="0.25">
      <c r="A505" s="35"/>
      <c r="B505" s="51" t="s">
        <v>26</v>
      </c>
      <c r="C505" s="35">
        <v>2</v>
      </c>
      <c r="D505" s="55">
        <v>0</v>
      </c>
      <c r="E505" s="108"/>
      <c r="F505" s="50">
        <v>0</v>
      </c>
      <c r="G505" s="41">
        <v>25</v>
      </c>
      <c r="H505" s="50">
        <f>F516*G505/100</f>
        <v>5684100</v>
      </c>
      <c r="I505" s="10">
        <f t="shared" ref="I505:I524" si="91">F505-H505</f>
        <v>-5684100</v>
      </c>
      <c r="J505" s="10"/>
      <c r="K505" s="10"/>
      <c r="L505" s="10"/>
      <c r="M505" s="10">
        <f>($L$7*$L$8*E503/$L$10)+($L$7*$L$9*D503/$L$11)</f>
        <v>16214501.532089712</v>
      </c>
      <c r="N505" s="10">
        <f t="shared" si="90"/>
        <v>16214501.532089712</v>
      </c>
    </row>
    <row r="506" spans="1:14" x14ac:dyDescent="0.25">
      <c r="A506" s="35"/>
      <c r="B506" s="51" t="s">
        <v>349</v>
      </c>
      <c r="C506" s="35">
        <v>4</v>
      </c>
      <c r="D506" s="55">
        <v>77.823599999999999</v>
      </c>
      <c r="E506" s="102">
        <v>3641</v>
      </c>
      <c r="F506" s="120">
        <v>2520900</v>
      </c>
      <c r="G506" s="41">
        <v>100</v>
      </c>
      <c r="H506" s="50">
        <f t="shared" ref="H506:H524" si="92">F506*G506/100</f>
        <v>2520900</v>
      </c>
      <c r="I506" s="10">
        <f t="shared" si="91"/>
        <v>0</v>
      </c>
      <c r="J506" s="10">
        <f t="shared" ref="J506:J524" si="93">F506/E506</f>
        <v>692.36473496292228</v>
      </c>
      <c r="K506" s="10">
        <f t="shared" ref="K506:K524" si="94">$J$11*$J$19-J506</f>
        <v>1286.9265537649458</v>
      </c>
      <c r="L506" s="10">
        <f t="shared" ref="L506:L524" si="95">IF(K506&gt;0,$J$7*$J$8*(K506/$K$19),0)+$J$7*$J$9*(E506/$E$19)+$J$7*$J$10*(D506/$D$19)</f>
        <v>2423444.5109618888</v>
      </c>
      <c r="M506" s="10"/>
      <c r="N506" s="10">
        <f t="shared" si="90"/>
        <v>2423444.5109618888</v>
      </c>
    </row>
    <row r="507" spans="1:14" x14ac:dyDescent="0.25">
      <c r="A507" s="35"/>
      <c r="B507" s="51" t="s">
        <v>350</v>
      </c>
      <c r="C507" s="35">
        <v>4</v>
      </c>
      <c r="D507" s="55">
        <v>26.140100000000004</v>
      </c>
      <c r="E507" s="102">
        <v>1071</v>
      </c>
      <c r="F507" s="120">
        <v>694960</v>
      </c>
      <c r="G507" s="41">
        <v>100</v>
      </c>
      <c r="H507" s="50">
        <f t="shared" si="92"/>
        <v>694960</v>
      </c>
      <c r="I507" s="10">
        <f t="shared" si="91"/>
        <v>0</v>
      </c>
      <c r="J507" s="10">
        <f t="shared" si="93"/>
        <v>648.88888888888891</v>
      </c>
      <c r="K507" s="10">
        <f t="shared" si="94"/>
        <v>1330.4023998389791</v>
      </c>
      <c r="L507" s="10">
        <f t="shared" si="95"/>
        <v>1524526.3701820187</v>
      </c>
      <c r="M507" s="10"/>
      <c r="N507" s="10">
        <f t="shared" si="90"/>
        <v>1524526.3701820187</v>
      </c>
    </row>
    <row r="508" spans="1:14" x14ac:dyDescent="0.25">
      <c r="A508" s="35"/>
      <c r="B508" s="51" t="s">
        <v>351</v>
      </c>
      <c r="C508" s="35">
        <v>4</v>
      </c>
      <c r="D508" s="55">
        <v>36.946100000000001</v>
      </c>
      <c r="E508" s="102">
        <v>1420</v>
      </c>
      <c r="F508" s="120">
        <v>794760</v>
      </c>
      <c r="G508" s="41">
        <v>100</v>
      </c>
      <c r="H508" s="50">
        <f t="shared" si="92"/>
        <v>794760</v>
      </c>
      <c r="I508" s="10">
        <f t="shared" si="91"/>
        <v>0</v>
      </c>
      <c r="J508" s="10">
        <f t="shared" si="93"/>
        <v>559.69014084507046</v>
      </c>
      <c r="K508" s="10">
        <f t="shared" si="94"/>
        <v>1419.6011478827977</v>
      </c>
      <c r="L508" s="10">
        <f t="shared" si="95"/>
        <v>1745510.7232720773</v>
      </c>
      <c r="M508" s="10"/>
      <c r="N508" s="10">
        <f t="shared" si="90"/>
        <v>1745510.7232720773</v>
      </c>
    </row>
    <row r="509" spans="1:14" x14ac:dyDescent="0.25">
      <c r="A509" s="35"/>
      <c r="B509" s="51" t="s">
        <v>352</v>
      </c>
      <c r="C509" s="35">
        <v>4</v>
      </c>
      <c r="D509" s="55">
        <v>50.619700000000009</v>
      </c>
      <c r="E509" s="102">
        <v>2459</v>
      </c>
      <c r="F509" s="120">
        <v>1269500</v>
      </c>
      <c r="G509" s="41">
        <v>100</v>
      </c>
      <c r="H509" s="50">
        <f t="shared" si="92"/>
        <v>1269500</v>
      </c>
      <c r="I509" s="10">
        <f t="shared" si="91"/>
        <v>0</v>
      </c>
      <c r="J509" s="10">
        <f t="shared" si="93"/>
        <v>516.26677511183402</v>
      </c>
      <c r="K509" s="10">
        <f t="shared" si="94"/>
        <v>1463.024513616034</v>
      </c>
      <c r="L509" s="10">
        <f t="shared" si="95"/>
        <v>2122718.6872194554</v>
      </c>
      <c r="M509" s="10"/>
      <c r="N509" s="10">
        <f t="shared" si="90"/>
        <v>2122718.6872194554</v>
      </c>
    </row>
    <row r="510" spans="1:14" x14ac:dyDescent="0.25">
      <c r="A510" s="35"/>
      <c r="B510" s="51" t="s">
        <v>353</v>
      </c>
      <c r="C510" s="35">
        <v>4</v>
      </c>
      <c r="D510" s="55">
        <v>35.986699999999999</v>
      </c>
      <c r="E510" s="102">
        <v>1513</v>
      </c>
      <c r="F510" s="120">
        <v>1609020</v>
      </c>
      <c r="G510" s="41">
        <v>100</v>
      </c>
      <c r="H510" s="50">
        <f t="shared" si="92"/>
        <v>1609020</v>
      </c>
      <c r="I510" s="10">
        <f t="shared" si="91"/>
        <v>0</v>
      </c>
      <c r="J510" s="10">
        <f t="shared" si="93"/>
        <v>1063.4633179114342</v>
      </c>
      <c r="K510" s="10">
        <f t="shared" si="94"/>
        <v>915.82797081643389</v>
      </c>
      <c r="L510" s="10">
        <f t="shared" si="95"/>
        <v>1344059.4584874124</v>
      </c>
      <c r="M510" s="10"/>
      <c r="N510" s="10">
        <f t="shared" si="90"/>
        <v>1344059.4584874124</v>
      </c>
    </row>
    <row r="511" spans="1:14" x14ac:dyDescent="0.25">
      <c r="A511" s="35"/>
      <c r="B511" s="51" t="s">
        <v>354</v>
      </c>
      <c r="C511" s="35">
        <v>4</v>
      </c>
      <c r="D511" s="55">
        <v>52.303999999999995</v>
      </c>
      <c r="E511" s="102">
        <v>2021</v>
      </c>
      <c r="F511" s="120">
        <v>1199030</v>
      </c>
      <c r="G511" s="41">
        <v>100</v>
      </c>
      <c r="H511" s="50">
        <f t="shared" si="92"/>
        <v>1199030</v>
      </c>
      <c r="I511" s="10">
        <f t="shared" si="91"/>
        <v>0</v>
      </c>
      <c r="J511" s="10">
        <f t="shared" si="93"/>
        <v>593.28550222662045</v>
      </c>
      <c r="K511" s="10">
        <f t="shared" si="94"/>
        <v>1386.0057865012477</v>
      </c>
      <c r="L511" s="10">
        <f t="shared" si="95"/>
        <v>1952990.260184712</v>
      </c>
      <c r="M511" s="10"/>
      <c r="N511" s="10">
        <f t="shared" si="90"/>
        <v>1952990.260184712</v>
      </c>
    </row>
    <row r="512" spans="1:14" x14ac:dyDescent="0.25">
      <c r="A512" s="35"/>
      <c r="B512" s="51" t="s">
        <v>355</v>
      </c>
      <c r="C512" s="35">
        <v>4</v>
      </c>
      <c r="D512" s="55">
        <v>49.512799999999999</v>
      </c>
      <c r="E512" s="102">
        <v>2461</v>
      </c>
      <c r="F512" s="120">
        <v>1287950</v>
      </c>
      <c r="G512" s="41">
        <v>100</v>
      </c>
      <c r="H512" s="50">
        <f t="shared" si="92"/>
        <v>1287950</v>
      </c>
      <c r="I512" s="10">
        <f t="shared" si="91"/>
        <v>0</v>
      </c>
      <c r="J512" s="10">
        <f t="shared" si="93"/>
        <v>523.34416903697684</v>
      </c>
      <c r="K512" s="10">
        <f t="shared" si="94"/>
        <v>1455.9471196908912</v>
      </c>
      <c r="L512" s="10">
        <f t="shared" si="95"/>
        <v>2111633.7680500695</v>
      </c>
      <c r="M512" s="10"/>
      <c r="N512" s="10">
        <f t="shared" si="90"/>
        <v>2111633.7680500695</v>
      </c>
    </row>
    <row r="513" spans="1:14" x14ac:dyDescent="0.25">
      <c r="A513" s="35"/>
      <c r="B513" s="51" t="s">
        <v>356</v>
      </c>
      <c r="C513" s="35">
        <v>4</v>
      </c>
      <c r="D513" s="55">
        <v>29.011799999999997</v>
      </c>
      <c r="E513" s="102">
        <v>1376</v>
      </c>
      <c r="F513" s="120">
        <v>828060</v>
      </c>
      <c r="G513" s="41">
        <v>100</v>
      </c>
      <c r="H513" s="50">
        <f t="shared" si="92"/>
        <v>828060</v>
      </c>
      <c r="I513" s="10">
        <f t="shared" si="91"/>
        <v>0</v>
      </c>
      <c r="J513" s="10">
        <f t="shared" si="93"/>
        <v>601.78779069767438</v>
      </c>
      <c r="K513" s="10">
        <f t="shared" si="94"/>
        <v>1377.5034980301937</v>
      </c>
      <c r="L513" s="10">
        <f t="shared" si="95"/>
        <v>1658071.1881807181</v>
      </c>
      <c r="M513" s="10"/>
      <c r="N513" s="10">
        <f t="shared" si="90"/>
        <v>1658071.1881807181</v>
      </c>
    </row>
    <row r="514" spans="1:14" x14ac:dyDescent="0.25">
      <c r="A514" s="35"/>
      <c r="B514" s="51" t="s">
        <v>357</v>
      </c>
      <c r="C514" s="35">
        <v>4</v>
      </c>
      <c r="D514" s="55">
        <v>18.760599999999997</v>
      </c>
      <c r="E514" s="102">
        <v>545</v>
      </c>
      <c r="F514" s="120">
        <v>565040</v>
      </c>
      <c r="G514" s="41">
        <v>100</v>
      </c>
      <c r="H514" s="50">
        <f t="shared" si="92"/>
        <v>565040</v>
      </c>
      <c r="I514" s="10">
        <f t="shared" si="91"/>
        <v>0</v>
      </c>
      <c r="J514" s="10">
        <f t="shared" si="93"/>
        <v>1036.7706422018348</v>
      </c>
      <c r="K514" s="10">
        <f t="shared" si="94"/>
        <v>942.52064652603326</v>
      </c>
      <c r="L514" s="10">
        <f t="shared" si="95"/>
        <v>1025623.5807966483</v>
      </c>
      <c r="M514" s="10"/>
      <c r="N514" s="10">
        <f t="shared" si="90"/>
        <v>1025623.5807966483</v>
      </c>
    </row>
    <row r="515" spans="1:14" x14ac:dyDescent="0.25">
      <c r="A515" s="35"/>
      <c r="B515" s="51" t="s">
        <v>358</v>
      </c>
      <c r="C515" s="35">
        <v>4</v>
      </c>
      <c r="D515" s="55">
        <v>35.272599999999997</v>
      </c>
      <c r="E515" s="102">
        <v>2142</v>
      </c>
      <c r="F515" s="120">
        <v>1200960</v>
      </c>
      <c r="G515" s="41">
        <v>100</v>
      </c>
      <c r="H515" s="50">
        <f t="shared" si="92"/>
        <v>1200960</v>
      </c>
      <c r="I515" s="10">
        <f t="shared" si="91"/>
        <v>0</v>
      </c>
      <c r="J515" s="10">
        <f t="shared" si="93"/>
        <v>560.67226890756308</v>
      </c>
      <c r="K515" s="10">
        <f t="shared" si="94"/>
        <v>1418.6190198203049</v>
      </c>
      <c r="L515" s="10">
        <f t="shared" si="95"/>
        <v>1924114.339636595</v>
      </c>
      <c r="M515" s="10"/>
      <c r="N515" s="10">
        <f t="shared" si="90"/>
        <v>1924114.339636595</v>
      </c>
    </row>
    <row r="516" spans="1:14" x14ac:dyDescent="0.25">
      <c r="A516" s="35"/>
      <c r="B516" s="51" t="s">
        <v>892</v>
      </c>
      <c r="C516" s="35">
        <v>3</v>
      </c>
      <c r="D516" s="55">
        <v>31.216999999999999</v>
      </c>
      <c r="E516" s="102">
        <v>7161</v>
      </c>
      <c r="F516" s="120">
        <v>22736400</v>
      </c>
      <c r="G516" s="41">
        <v>50</v>
      </c>
      <c r="H516" s="50">
        <f t="shared" si="92"/>
        <v>11368200</v>
      </c>
      <c r="I516" s="10">
        <f t="shared" si="91"/>
        <v>11368200</v>
      </c>
      <c r="J516" s="10">
        <f t="shared" si="93"/>
        <v>3175.0314201927104</v>
      </c>
      <c r="K516" s="10">
        <f t="shared" si="94"/>
        <v>-1195.7401314648423</v>
      </c>
      <c r="L516" s="10">
        <f t="shared" si="95"/>
        <v>2025584.6774016724</v>
      </c>
      <c r="M516" s="10"/>
      <c r="N516" s="10">
        <f t="shared" si="90"/>
        <v>2025584.6774016724</v>
      </c>
    </row>
    <row r="517" spans="1:14" x14ac:dyDescent="0.25">
      <c r="A517" s="35"/>
      <c r="B517" s="51" t="s">
        <v>791</v>
      </c>
      <c r="C517" s="35">
        <v>4</v>
      </c>
      <c r="D517" s="55">
        <v>42.3553</v>
      </c>
      <c r="E517" s="102">
        <v>2645</v>
      </c>
      <c r="F517" s="120">
        <v>1574280</v>
      </c>
      <c r="G517" s="41">
        <v>100</v>
      </c>
      <c r="H517" s="50">
        <f t="shared" si="92"/>
        <v>1574280</v>
      </c>
      <c r="I517" s="10">
        <f t="shared" si="91"/>
        <v>0</v>
      </c>
      <c r="J517" s="10">
        <f t="shared" si="93"/>
        <v>595.19092627599241</v>
      </c>
      <c r="K517" s="10">
        <f t="shared" si="94"/>
        <v>1384.1003624518758</v>
      </c>
      <c r="L517" s="10">
        <f t="shared" si="95"/>
        <v>2062724.4716471233</v>
      </c>
      <c r="M517" s="10"/>
      <c r="N517" s="10">
        <f t="shared" si="90"/>
        <v>2062724.4716471233</v>
      </c>
    </row>
    <row r="518" spans="1:14" x14ac:dyDescent="0.25">
      <c r="A518" s="35"/>
      <c r="B518" s="51" t="s">
        <v>359</v>
      </c>
      <c r="C518" s="35">
        <v>4</v>
      </c>
      <c r="D518" s="55">
        <v>58.2791</v>
      </c>
      <c r="E518" s="102">
        <v>1863</v>
      </c>
      <c r="F518" s="120">
        <v>1137260</v>
      </c>
      <c r="G518" s="41">
        <v>100</v>
      </c>
      <c r="H518" s="50">
        <f t="shared" si="92"/>
        <v>1137260</v>
      </c>
      <c r="I518" s="10">
        <f t="shared" si="91"/>
        <v>0</v>
      </c>
      <c r="J518" s="10">
        <f t="shared" si="93"/>
        <v>610.44551798174984</v>
      </c>
      <c r="K518" s="10">
        <f t="shared" si="94"/>
        <v>1368.8457707461182</v>
      </c>
      <c r="L518" s="10">
        <f t="shared" si="95"/>
        <v>1928251.770689985</v>
      </c>
      <c r="M518" s="10"/>
      <c r="N518" s="10">
        <f t="shared" si="90"/>
        <v>1928251.770689985</v>
      </c>
    </row>
    <row r="519" spans="1:14" x14ac:dyDescent="0.25">
      <c r="A519" s="35"/>
      <c r="B519" s="51" t="s">
        <v>360</v>
      </c>
      <c r="C519" s="35">
        <v>4</v>
      </c>
      <c r="D519" s="55">
        <v>21.251799999999999</v>
      </c>
      <c r="E519" s="102">
        <v>1262</v>
      </c>
      <c r="F519" s="120">
        <v>495260</v>
      </c>
      <c r="G519" s="41">
        <v>100</v>
      </c>
      <c r="H519" s="50">
        <f t="shared" si="92"/>
        <v>495260</v>
      </c>
      <c r="I519" s="10">
        <f t="shared" si="91"/>
        <v>0</v>
      </c>
      <c r="J519" s="10">
        <f t="shared" si="93"/>
        <v>392.44057052297939</v>
      </c>
      <c r="K519" s="10">
        <f t="shared" si="94"/>
        <v>1586.8507182048886</v>
      </c>
      <c r="L519" s="10">
        <f t="shared" si="95"/>
        <v>1763296.8819513079</v>
      </c>
      <c r="M519" s="10"/>
      <c r="N519" s="10">
        <f t="shared" si="90"/>
        <v>1763296.8819513079</v>
      </c>
    </row>
    <row r="520" spans="1:14" x14ac:dyDescent="0.25">
      <c r="A520" s="35"/>
      <c r="B520" s="51" t="s">
        <v>361</v>
      </c>
      <c r="C520" s="35">
        <v>4</v>
      </c>
      <c r="D520" s="55">
        <v>24.685799999999997</v>
      </c>
      <c r="E520" s="102">
        <v>1236</v>
      </c>
      <c r="F520" s="120">
        <v>741130</v>
      </c>
      <c r="G520" s="41">
        <v>100</v>
      </c>
      <c r="H520" s="50">
        <f t="shared" si="92"/>
        <v>741130</v>
      </c>
      <c r="I520" s="10">
        <f t="shared" si="91"/>
        <v>0</v>
      </c>
      <c r="J520" s="10">
        <f t="shared" si="93"/>
        <v>599.61974110032361</v>
      </c>
      <c r="K520" s="10">
        <f t="shared" si="94"/>
        <v>1379.6715476275444</v>
      </c>
      <c r="L520" s="10">
        <f t="shared" si="95"/>
        <v>1601163.841538877</v>
      </c>
      <c r="M520" s="10"/>
      <c r="N520" s="10">
        <f t="shared" si="90"/>
        <v>1601163.841538877</v>
      </c>
    </row>
    <row r="521" spans="1:14" x14ac:dyDescent="0.25">
      <c r="A521" s="35"/>
      <c r="B521" s="51" t="s">
        <v>362</v>
      </c>
      <c r="C521" s="35">
        <v>4</v>
      </c>
      <c r="D521" s="55">
        <v>25.828000000000003</v>
      </c>
      <c r="E521" s="102">
        <v>1579</v>
      </c>
      <c r="F521" s="120">
        <v>766820</v>
      </c>
      <c r="G521" s="41">
        <v>100</v>
      </c>
      <c r="H521" s="50">
        <f t="shared" si="92"/>
        <v>766820</v>
      </c>
      <c r="I521" s="10">
        <f t="shared" si="91"/>
        <v>0</v>
      </c>
      <c r="J521" s="10">
        <f t="shared" si="93"/>
        <v>485.63647878404055</v>
      </c>
      <c r="K521" s="10">
        <f t="shared" si="94"/>
        <v>1493.6548099438276</v>
      </c>
      <c r="L521" s="10">
        <f t="shared" si="95"/>
        <v>1791564.8477198118</v>
      </c>
      <c r="M521" s="10"/>
      <c r="N521" s="10">
        <f t="shared" si="90"/>
        <v>1791564.8477198118</v>
      </c>
    </row>
    <row r="522" spans="1:14" x14ac:dyDescent="0.25">
      <c r="A522" s="35"/>
      <c r="B522" s="51" t="s">
        <v>363</v>
      </c>
      <c r="C522" s="35">
        <v>4</v>
      </c>
      <c r="D522" s="55">
        <v>71.106899999999996</v>
      </c>
      <c r="E522" s="102">
        <v>3481</v>
      </c>
      <c r="F522" s="120">
        <v>2361890</v>
      </c>
      <c r="G522" s="41">
        <v>100</v>
      </c>
      <c r="H522" s="50">
        <f t="shared" si="92"/>
        <v>2361890</v>
      </c>
      <c r="I522" s="10">
        <f t="shared" si="91"/>
        <v>0</v>
      </c>
      <c r="J522" s="10">
        <f t="shared" si="93"/>
        <v>678.50904912381498</v>
      </c>
      <c r="K522" s="10">
        <f t="shared" si="94"/>
        <v>1300.7822396040531</v>
      </c>
      <c r="L522" s="10">
        <f t="shared" si="95"/>
        <v>2358789.5288476772</v>
      </c>
      <c r="M522" s="10"/>
      <c r="N522" s="10">
        <f t="shared" si="90"/>
        <v>2358789.5288476772</v>
      </c>
    </row>
    <row r="523" spans="1:14" x14ac:dyDescent="0.25">
      <c r="A523" s="35"/>
      <c r="B523" s="51" t="s">
        <v>260</v>
      </c>
      <c r="C523" s="35">
        <v>4</v>
      </c>
      <c r="D523" s="55">
        <v>30.144199999999998</v>
      </c>
      <c r="E523" s="102">
        <v>1267</v>
      </c>
      <c r="F523" s="120">
        <v>617960</v>
      </c>
      <c r="G523" s="41">
        <v>100</v>
      </c>
      <c r="H523" s="50">
        <f t="shared" si="92"/>
        <v>617960</v>
      </c>
      <c r="I523" s="10">
        <f t="shared" si="91"/>
        <v>0</v>
      </c>
      <c r="J523" s="10">
        <f t="shared" si="93"/>
        <v>487.73480662983428</v>
      </c>
      <c r="K523" s="10">
        <f t="shared" si="94"/>
        <v>1491.5564820980337</v>
      </c>
      <c r="L523" s="10">
        <f t="shared" si="95"/>
        <v>1730763.4448397893</v>
      </c>
      <c r="M523" s="10"/>
      <c r="N523" s="10">
        <f t="shared" si="90"/>
        <v>1730763.4448397893</v>
      </c>
    </row>
    <row r="524" spans="1:14" x14ac:dyDescent="0.25">
      <c r="A524" s="35"/>
      <c r="B524" s="51" t="s">
        <v>285</v>
      </c>
      <c r="C524" s="35">
        <v>4</v>
      </c>
      <c r="D524" s="55">
        <v>36.931599999999996</v>
      </c>
      <c r="E524" s="102">
        <v>1384</v>
      </c>
      <c r="F524" s="120">
        <v>528580</v>
      </c>
      <c r="G524" s="41">
        <v>100</v>
      </c>
      <c r="H524" s="50">
        <f t="shared" si="92"/>
        <v>528580</v>
      </c>
      <c r="I524" s="10">
        <f t="shared" si="91"/>
        <v>0</v>
      </c>
      <c r="J524" s="10">
        <f t="shared" si="93"/>
        <v>381.9219653179191</v>
      </c>
      <c r="K524" s="10">
        <f t="shared" si="94"/>
        <v>1597.3693234099489</v>
      </c>
      <c r="L524" s="10">
        <f t="shared" si="95"/>
        <v>1884526.8929456321</v>
      </c>
      <c r="M524" s="10"/>
      <c r="N524" s="10">
        <f t="shared" si="90"/>
        <v>1884526.8929456321</v>
      </c>
    </row>
    <row r="525" spans="1:14" x14ac:dyDescent="0.25">
      <c r="A525" s="35"/>
      <c r="B525" s="4"/>
      <c r="C525" s="4"/>
      <c r="D525" s="55">
        <v>0</v>
      </c>
      <c r="E525" s="104"/>
      <c r="F525" s="65"/>
      <c r="G525" s="41"/>
      <c r="H525" s="65"/>
      <c r="I525" s="66"/>
      <c r="J525" s="66"/>
      <c r="K525" s="10"/>
      <c r="L525" s="10"/>
      <c r="M525" s="10"/>
      <c r="N525" s="10"/>
    </row>
    <row r="526" spans="1:14" x14ac:dyDescent="0.25">
      <c r="A526" s="30" t="s">
        <v>298</v>
      </c>
      <c r="B526" s="43" t="s">
        <v>2</v>
      </c>
      <c r="C526" s="44"/>
      <c r="D526" s="3">
        <v>1472.1347000000003</v>
      </c>
      <c r="E526" s="105">
        <f>E527</f>
        <v>70431</v>
      </c>
      <c r="F526" s="37">
        <v>0</v>
      </c>
      <c r="G526" s="41"/>
      <c r="H526" s="37">
        <f>H528</f>
        <v>12979725</v>
      </c>
      <c r="I526" s="8">
        <f>I528</f>
        <v>-12979725</v>
      </c>
      <c r="J526" s="8"/>
      <c r="K526" s="10"/>
      <c r="L526" s="10"/>
      <c r="M526" s="9">
        <f>M528</f>
        <v>29600329.136844724</v>
      </c>
      <c r="N526" s="8">
        <f t="shared" si="90"/>
        <v>29600329.136844724</v>
      </c>
    </row>
    <row r="527" spans="1:14" x14ac:dyDescent="0.25">
      <c r="A527" s="30" t="s">
        <v>298</v>
      </c>
      <c r="B527" s="43" t="s">
        <v>3</v>
      </c>
      <c r="C527" s="44"/>
      <c r="D527" s="3">
        <v>1472.1347000000003</v>
      </c>
      <c r="E527" s="105">
        <f>SUM(E529:E567)</f>
        <v>70431</v>
      </c>
      <c r="F527" s="37">
        <f>SUM(F529:F567)</f>
        <v>103575710</v>
      </c>
      <c r="G527" s="41"/>
      <c r="H527" s="37">
        <f>SUM(H529:H567)</f>
        <v>77616260</v>
      </c>
      <c r="I527" s="8">
        <f>SUM(I529:I567)</f>
        <v>25959450</v>
      </c>
      <c r="J527" s="8"/>
      <c r="K527" s="10"/>
      <c r="L527" s="8">
        <f>SUM(L529:L567)</f>
        <v>64148991.521739647</v>
      </c>
      <c r="M527" s="10"/>
      <c r="N527" s="8">
        <f t="shared" si="90"/>
        <v>64148991.521739647</v>
      </c>
    </row>
    <row r="528" spans="1:14" x14ac:dyDescent="0.25">
      <c r="A528" s="35"/>
      <c r="B528" s="51" t="s">
        <v>26</v>
      </c>
      <c r="C528" s="35">
        <v>2</v>
      </c>
      <c r="D528" s="55">
        <v>0</v>
      </c>
      <c r="E528" s="108"/>
      <c r="F528" s="50">
        <v>0</v>
      </c>
      <c r="G528" s="41">
        <v>25</v>
      </c>
      <c r="H528" s="50">
        <f>F547*G528/100</f>
        <v>12979725</v>
      </c>
      <c r="I528" s="10">
        <f t="shared" ref="I528:I567" si="96">F528-H528</f>
        <v>-12979725</v>
      </c>
      <c r="J528" s="10"/>
      <c r="K528" s="10"/>
      <c r="L528" s="10"/>
      <c r="M528" s="10">
        <f>($L$7*$L$8*E526/$L$10)+($L$7*$L$9*D526/$L$11)</f>
        <v>29600329.136844724</v>
      </c>
      <c r="N528" s="10">
        <f t="shared" si="90"/>
        <v>29600329.136844724</v>
      </c>
    </row>
    <row r="529" spans="1:14" x14ac:dyDescent="0.25">
      <c r="A529" s="35"/>
      <c r="B529" s="51" t="s">
        <v>364</v>
      </c>
      <c r="C529" s="35">
        <v>4</v>
      </c>
      <c r="D529" s="55">
        <v>29.834200000000003</v>
      </c>
      <c r="E529" s="102">
        <v>1035</v>
      </c>
      <c r="F529" s="120">
        <v>376940</v>
      </c>
      <c r="G529" s="41">
        <v>100</v>
      </c>
      <c r="H529" s="50">
        <f t="shared" ref="H529:H567" si="97">F529*G529/100</f>
        <v>376940</v>
      </c>
      <c r="I529" s="10">
        <f t="shared" si="96"/>
        <v>0</v>
      </c>
      <c r="J529" s="10">
        <f t="shared" ref="J529:J567" si="98">F529/E529</f>
        <v>364.19323671497585</v>
      </c>
      <c r="K529" s="10">
        <f t="shared" ref="K529:K567" si="99">$J$11*$J$19-J529</f>
        <v>1615.0980520128921</v>
      </c>
      <c r="L529" s="10">
        <f t="shared" ref="L529:L567" si="100">IF(K529&gt;0,$J$7*$J$8*(K529/$K$19),0)+$J$7*$J$9*(E529/$E$19)+$J$7*$J$10*(D529/$D$19)</f>
        <v>1771925.6747813649</v>
      </c>
      <c r="M529" s="10"/>
      <c r="N529" s="10">
        <f t="shared" si="90"/>
        <v>1771925.6747813649</v>
      </c>
    </row>
    <row r="530" spans="1:14" x14ac:dyDescent="0.25">
      <c r="A530" s="35"/>
      <c r="B530" s="51" t="s">
        <v>365</v>
      </c>
      <c r="C530" s="35">
        <v>4</v>
      </c>
      <c r="D530" s="55">
        <v>53.624000000000002</v>
      </c>
      <c r="E530" s="102">
        <v>1682</v>
      </c>
      <c r="F530" s="120">
        <v>1221660</v>
      </c>
      <c r="G530" s="41">
        <v>100</v>
      </c>
      <c r="H530" s="50">
        <f t="shared" si="97"/>
        <v>1221660</v>
      </c>
      <c r="I530" s="10">
        <f t="shared" si="96"/>
        <v>0</v>
      </c>
      <c r="J530" s="10">
        <f t="shared" si="98"/>
        <v>726.31391200951248</v>
      </c>
      <c r="K530" s="10">
        <f t="shared" si="99"/>
        <v>1252.9773767183556</v>
      </c>
      <c r="L530" s="10">
        <f t="shared" si="100"/>
        <v>1760393.0336985895</v>
      </c>
      <c r="M530" s="10"/>
      <c r="N530" s="10">
        <f t="shared" si="90"/>
        <v>1760393.0336985895</v>
      </c>
    </row>
    <row r="531" spans="1:14" x14ac:dyDescent="0.25">
      <c r="A531" s="35"/>
      <c r="B531" s="51" t="s">
        <v>366</v>
      </c>
      <c r="C531" s="35">
        <v>4</v>
      </c>
      <c r="D531" s="55">
        <v>39.252299999999998</v>
      </c>
      <c r="E531" s="102">
        <v>1393</v>
      </c>
      <c r="F531" s="120">
        <v>775020</v>
      </c>
      <c r="G531" s="41">
        <v>100</v>
      </c>
      <c r="H531" s="50">
        <f t="shared" si="97"/>
        <v>775020</v>
      </c>
      <c r="I531" s="10">
        <f t="shared" si="96"/>
        <v>0</v>
      </c>
      <c r="J531" s="10">
        <f t="shared" si="98"/>
        <v>556.36755204594397</v>
      </c>
      <c r="K531" s="10">
        <f t="shared" si="99"/>
        <v>1422.9237366819241</v>
      </c>
      <c r="L531" s="10">
        <f t="shared" si="100"/>
        <v>1753119.2409992437</v>
      </c>
      <c r="M531" s="10"/>
      <c r="N531" s="10">
        <f t="shared" si="90"/>
        <v>1753119.2409992437</v>
      </c>
    </row>
    <row r="532" spans="1:14" x14ac:dyDescent="0.25">
      <c r="A532" s="35"/>
      <c r="B532" s="51" t="s">
        <v>367</v>
      </c>
      <c r="C532" s="35">
        <v>4</v>
      </c>
      <c r="D532" s="55">
        <v>36.294200000000004</v>
      </c>
      <c r="E532" s="102">
        <v>1736</v>
      </c>
      <c r="F532" s="120">
        <v>1651810</v>
      </c>
      <c r="G532" s="41">
        <v>100</v>
      </c>
      <c r="H532" s="50">
        <f t="shared" si="97"/>
        <v>1651810</v>
      </c>
      <c r="I532" s="10">
        <f t="shared" si="96"/>
        <v>0</v>
      </c>
      <c r="J532" s="10">
        <f t="shared" si="98"/>
        <v>951.50345622119812</v>
      </c>
      <c r="K532" s="10">
        <f t="shared" si="99"/>
        <v>1027.7878325066699</v>
      </c>
      <c r="L532" s="10">
        <f t="shared" si="100"/>
        <v>1497223.8911386759</v>
      </c>
      <c r="M532" s="10"/>
      <c r="N532" s="10">
        <f t="shared" si="90"/>
        <v>1497223.8911386759</v>
      </c>
    </row>
    <row r="533" spans="1:14" x14ac:dyDescent="0.25">
      <c r="A533" s="35"/>
      <c r="B533" s="51" t="s">
        <v>368</v>
      </c>
      <c r="C533" s="35">
        <v>4</v>
      </c>
      <c r="D533" s="55">
        <v>37.5411</v>
      </c>
      <c r="E533" s="102">
        <v>2187</v>
      </c>
      <c r="F533" s="120">
        <v>1626700</v>
      </c>
      <c r="G533" s="41">
        <v>100</v>
      </c>
      <c r="H533" s="50">
        <f t="shared" si="97"/>
        <v>1626700</v>
      </c>
      <c r="I533" s="10">
        <f t="shared" si="96"/>
        <v>0</v>
      </c>
      <c r="J533" s="10">
        <f t="shared" si="98"/>
        <v>743.80429812528575</v>
      </c>
      <c r="K533" s="10">
        <f t="shared" si="99"/>
        <v>1235.4869906025824</v>
      </c>
      <c r="L533" s="10">
        <f t="shared" si="100"/>
        <v>1794559.1297705299</v>
      </c>
      <c r="M533" s="10"/>
      <c r="N533" s="10">
        <f t="shared" si="90"/>
        <v>1794559.1297705299</v>
      </c>
    </row>
    <row r="534" spans="1:14" x14ac:dyDescent="0.25">
      <c r="A534" s="35"/>
      <c r="B534" s="51" t="s">
        <v>792</v>
      </c>
      <c r="C534" s="35">
        <v>4</v>
      </c>
      <c r="D534" s="55">
        <v>49.182700000000004</v>
      </c>
      <c r="E534" s="102">
        <v>2210</v>
      </c>
      <c r="F534" s="120">
        <v>1118210</v>
      </c>
      <c r="G534" s="41">
        <v>100</v>
      </c>
      <c r="H534" s="50">
        <f t="shared" si="97"/>
        <v>1118210</v>
      </c>
      <c r="I534" s="10">
        <f t="shared" si="96"/>
        <v>0</v>
      </c>
      <c r="J534" s="10">
        <f t="shared" si="98"/>
        <v>505.97737556561088</v>
      </c>
      <c r="K534" s="10">
        <f t="shared" si="99"/>
        <v>1473.3139131622572</v>
      </c>
      <c r="L534" s="10">
        <f t="shared" si="100"/>
        <v>2059070.4651638714</v>
      </c>
      <c r="M534" s="10"/>
      <c r="N534" s="10">
        <f t="shared" si="90"/>
        <v>2059070.4651638714</v>
      </c>
    </row>
    <row r="535" spans="1:14" x14ac:dyDescent="0.25">
      <c r="A535" s="35"/>
      <c r="B535" s="51" t="s">
        <v>369</v>
      </c>
      <c r="C535" s="35">
        <v>4</v>
      </c>
      <c r="D535" s="55">
        <v>52.974400000000003</v>
      </c>
      <c r="E535" s="102">
        <v>1513</v>
      </c>
      <c r="F535" s="120">
        <v>700390</v>
      </c>
      <c r="G535" s="41">
        <v>100</v>
      </c>
      <c r="H535" s="50">
        <f t="shared" si="97"/>
        <v>700390</v>
      </c>
      <c r="I535" s="10">
        <f t="shared" si="96"/>
        <v>0</v>
      </c>
      <c r="J535" s="10">
        <f t="shared" si="98"/>
        <v>462.91473892927957</v>
      </c>
      <c r="K535" s="10">
        <f t="shared" si="99"/>
        <v>1516.3765497985885</v>
      </c>
      <c r="L535" s="10">
        <f t="shared" si="100"/>
        <v>1933020.1283285378</v>
      </c>
      <c r="M535" s="10"/>
      <c r="N535" s="10">
        <f t="shared" si="90"/>
        <v>1933020.1283285378</v>
      </c>
    </row>
    <row r="536" spans="1:14" x14ac:dyDescent="0.25">
      <c r="A536" s="35"/>
      <c r="B536" s="51" t="s">
        <v>370</v>
      </c>
      <c r="C536" s="35">
        <v>4</v>
      </c>
      <c r="D536" s="55">
        <v>20.2178</v>
      </c>
      <c r="E536" s="102">
        <v>1129</v>
      </c>
      <c r="F536" s="120">
        <v>463450</v>
      </c>
      <c r="G536" s="41">
        <v>100</v>
      </c>
      <c r="H536" s="50">
        <f t="shared" si="97"/>
        <v>463450</v>
      </c>
      <c r="I536" s="10">
        <f t="shared" si="96"/>
        <v>0</v>
      </c>
      <c r="J536" s="10">
        <f t="shared" si="98"/>
        <v>410.49601417183351</v>
      </c>
      <c r="K536" s="10">
        <f t="shared" si="99"/>
        <v>1568.7952745560347</v>
      </c>
      <c r="L536" s="10">
        <f t="shared" si="100"/>
        <v>1708259.8005813328</v>
      </c>
      <c r="M536" s="10"/>
      <c r="N536" s="10">
        <f t="shared" si="90"/>
        <v>1708259.8005813328</v>
      </c>
    </row>
    <row r="537" spans="1:14" x14ac:dyDescent="0.25">
      <c r="A537" s="35"/>
      <c r="B537" s="51" t="s">
        <v>371</v>
      </c>
      <c r="C537" s="35">
        <v>4</v>
      </c>
      <c r="D537" s="55">
        <v>136.13749999999999</v>
      </c>
      <c r="E537" s="102">
        <v>5880</v>
      </c>
      <c r="F537" s="120">
        <v>5051480</v>
      </c>
      <c r="G537" s="41">
        <v>100</v>
      </c>
      <c r="H537" s="50">
        <f t="shared" si="97"/>
        <v>5051480</v>
      </c>
      <c r="I537" s="10">
        <f t="shared" si="96"/>
        <v>0</v>
      </c>
      <c r="J537" s="10">
        <f t="shared" si="98"/>
        <v>859.09523809523807</v>
      </c>
      <c r="K537" s="10">
        <f t="shared" si="99"/>
        <v>1120.19605063263</v>
      </c>
      <c r="L537" s="10">
        <f t="shared" si="100"/>
        <v>3167333.501580412</v>
      </c>
      <c r="M537" s="10"/>
      <c r="N537" s="10">
        <f t="shared" si="90"/>
        <v>3167333.501580412</v>
      </c>
    </row>
    <row r="538" spans="1:14" x14ac:dyDescent="0.25">
      <c r="A538" s="35"/>
      <c r="B538" s="51" t="s">
        <v>372</v>
      </c>
      <c r="C538" s="35">
        <v>4</v>
      </c>
      <c r="D538" s="55">
        <v>13.699300000000001</v>
      </c>
      <c r="E538" s="102">
        <v>807</v>
      </c>
      <c r="F538" s="120">
        <v>406140</v>
      </c>
      <c r="G538" s="41">
        <v>100</v>
      </c>
      <c r="H538" s="50">
        <f t="shared" si="97"/>
        <v>406140</v>
      </c>
      <c r="I538" s="10">
        <f t="shared" si="96"/>
        <v>0</v>
      </c>
      <c r="J538" s="10">
        <f t="shared" si="98"/>
        <v>503.27137546468401</v>
      </c>
      <c r="K538" s="10">
        <f t="shared" si="99"/>
        <v>1476.019913263184</v>
      </c>
      <c r="L538" s="10">
        <f t="shared" si="100"/>
        <v>1513379.184760368</v>
      </c>
      <c r="M538" s="10"/>
      <c r="N538" s="10">
        <f t="shared" si="90"/>
        <v>1513379.184760368</v>
      </c>
    </row>
    <row r="539" spans="1:14" x14ac:dyDescent="0.25">
      <c r="A539" s="35"/>
      <c r="B539" s="51" t="s">
        <v>373</v>
      </c>
      <c r="C539" s="35">
        <v>4</v>
      </c>
      <c r="D539" s="55">
        <v>30.762199999999996</v>
      </c>
      <c r="E539" s="102">
        <v>1450</v>
      </c>
      <c r="F539" s="120">
        <v>792920</v>
      </c>
      <c r="G539" s="41">
        <v>100</v>
      </c>
      <c r="H539" s="50">
        <f t="shared" si="97"/>
        <v>792920</v>
      </c>
      <c r="I539" s="10">
        <f t="shared" si="96"/>
        <v>0</v>
      </c>
      <c r="J539" s="10">
        <f t="shared" si="98"/>
        <v>546.84137931034479</v>
      </c>
      <c r="K539" s="10">
        <f t="shared" si="99"/>
        <v>1432.4499094175233</v>
      </c>
      <c r="L539" s="10">
        <f t="shared" si="100"/>
        <v>1732238.6550621993</v>
      </c>
      <c r="M539" s="10"/>
      <c r="N539" s="10">
        <f t="shared" si="90"/>
        <v>1732238.6550621993</v>
      </c>
    </row>
    <row r="540" spans="1:14" x14ac:dyDescent="0.25">
      <c r="A540" s="35"/>
      <c r="B540" s="51" t="s">
        <v>374</v>
      </c>
      <c r="C540" s="35">
        <v>4</v>
      </c>
      <c r="D540" s="55">
        <v>61.717500000000001</v>
      </c>
      <c r="E540" s="102">
        <v>2790</v>
      </c>
      <c r="F540" s="120">
        <v>1877590</v>
      </c>
      <c r="G540" s="41">
        <v>100</v>
      </c>
      <c r="H540" s="50">
        <f t="shared" si="97"/>
        <v>1877590</v>
      </c>
      <c r="I540" s="10">
        <f t="shared" si="96"/>
        <v>0</v>
      </c>
      <c r="J540" s="10">
        <f t="shared" si="98"/>
        <v>672.97132616487454</v>
      </c>
      <c r="K540" s="10">
        <f t="shared" si="99"/>
        <v>1306.3199625629936</v>
      </c>
      <c r="L540" s="10">
        <f t="shared" si="100"/>
        <v>2135145.76230508</v>
      </c>
      <c r="M540" s="10"/>
      <c r="N540" s="10">
        <f t="shared" si="90"/>
        <v>2135145.76230508</v>
      </c>
    </row>
    <row r="541" spans="1:14" x14ac:dyDescent="0.25">
      <c r="A541" s="35"/>
      <c r="B541" s="51" t="s">
        <v>375</v>
      </c>
      <c r="C541" s="35">
        <v>4</v>
      </c>
      <c r="D541" s="55">
        <v>30.177800000000001</v>
      </c>
      <c r="E541" s="102">
        <v>1254</v>
      </c>
      <c r="F541" s="120">
        <v>591410.00000000012</v>
      </c>
      <c r="G541" s="41">
        <v>100</v>
      </c>
      <c r="H541" s="50">
        <f t="shared" si="97"/>
        <v>591410.00000000012</v>
      </c>
      <c r="I541" s="10">
        <f t="shared" si="96"/>
        <v>0</v>
      </c>
      <c r="J541" s="10">
        <f t="shared" si="98"/>
        <v>471.61881977671459</v>
      </c>
      <c r="K541" s="10">
        <f t="shared" si="99"/>
        <v>1507.6724689511534</v>
      </c>
      <c r="L541" s="10">
        <f t="shared" si="100"/>
        <v>1741010.2314774455</v>
      </c>
      <c r="M541" s="10"/>
      <c r="N541" s="10">
        <f t="shared" si="90"/>
        <v>1741010.2314774455</v>
      </c>
    </row>
    <row r="542" spans="1:14" x14ac:dyDescent="0.25">
      <c r="A542" s="35"/>
      <c r="B542" s="51" t="s">
        <v>376</v>
      </c>
      <c r="C542" s="35">
        <v>4</v>
      </c>
      <c r="D542" s="55">
        <v>51.029200000000003</v>
      </c>
      <c r="E542" s="102">
        <v>2914</v>
      </c>
      <c r="F542" s="120">
        <v>1553100</v>
      </c>
      <c r="G542" s="41">
        <v>100</v>
      </c>
      <c r="H542" s="50">
        <f t="shared" si="97"/>
        <v>1553100</v>
      </c>
      <c r="I542" s="10">
        <f t="shared" si="96"/>
        <v>0</v>
      </c>
      <c r="J542" s="10">
        <f t="shared" si="98"/>
        <v>532.97872340425533</v>
      </c>
      <c r="K542" s="10">
        <f t="shared" si="99"/>
        <v>1446.3125653236127</v>
      </c>
      <c r="L542" s="10">
        <f t="shared" si="100"/>
        <v>2229366.1193111823</v>
      </c>
      <c r="M542" s="10"/>
      <c r="N542" s="10">
        <f t="shared" si="90"/>
        <v>2229366.1193111823</v>
      </c>
    </row>
    <row r="543" spans="1:14" x14ac:dyDescent="0.25">
      <c r="A543" s="35"/>
      <c r="B543" s="51" t="s">
        <v>377</v>
      </c>
      <c r="C543" s="35">
        <v>4</v>
      </c>
      <c r="D543" s="55">
        <v>17.363900000000001</v>
      </c>
      <c r="E543" s="102">
        <v>810</v>
      </c>
      <c r="F543" s="120">
        <v>610160</v>
      </c>
      <c r="G543" s="41">
        <v>100</v>
      </c>
      <c r="H543" s="50">
        <f t="shared" si="97"/>
        <v>610160</v>
      </c>
      <c r="I543" s="10">
        <f t="shared" si="96"/>
        <v>0</v>
      </c>
      <c r="J543" s="10">
        <f t="shared" si="98"/>
        <v>753.28395061728395</v>
      </c>
      <c r="K543" s="10">
        <f t="shared" si="99"/>
        <v>1226.007338110584</v>
      </c>
      <c r="L543" s="10">
        <f t="shared" si="100"/>
        <v>1324212.0647320759</v>
      </c>
      <c r="M543" s="10"/>
      <c r="N543" s="10">
        <f t="shared" si="90"/>
        <v>1324212.0647320759</v>
      </c>
    </row>
    <row r="544" spans="1:14" x14ac:dyDescent="0.25">
      <c r="A544" s="35"/>
      <c r="B544" s="51" t="s">
        <v>378</v>
      </c>
      <c r="C544" s="35">
        <v>4</v>
      </c>
      <c r="D544" s="55">
        <v>21.911300000000004</v>
      </c>
      <c r="E544" s="102">
        <v>1255</v>
      </c>
      <c r="F544" s="120">
        <v>929060</v>
      </c>
      <c r="G544" s="41">
        <v>100</v>
      </c>
      <c r="H544" s="50">
        <f t="shared" si="97"/>
        <v>929060</v>
      </c>
      <c r="I544" s="10">
        <f t="shared" si="96"/>
        <v>0</v>
      </c>
      <c r="J544" s="10">
        <f t="shared" si="98"/>
        <v>740.2868525896414</v>
      </c>
      <c r="K544" s="10">
        <f t="shared" si="99"/>
        <v>1239.0044361382265</v>
      </c>
      <c r="L544" s="10">
        <f t="shared" si="100"/>
        <v>1474356.5992479501</v>
      </c>
      <c r="M544" s="10"/>
      <c r="N544" s="10">
        <f t="shared" si="90"/>
        <v>1474356.5992479501</v>
      </c>
    </row>
    <row r="545" spans="1:14" x14ac:dyDescent="0.25">
      <c r="A545" s="35"/>
      <c r="B545" s="51" t="s">
        <v>158</v>
      </c>
      <c r="C545" s="35">
        <v>4</v>
      </c>
      <c r="D545" s="55">
        <v>17.215700000000002</v>
      </c>
      <c r="E545" s="102">
        <v>668</v>
      </c>
      <c r="F545" s="120">
        <v>872990</v>
      </c>
      <c r="G545" s="41">
        <v>100</v>
      </c>
      <c r="H545" s="50">
        <f t="shared" si="97"/>
        <v>872990</v>
      </c>
      <c r="I545" s="10">
        <f t="shared" si="96"/>
        <v>0</v>
      </c>
      <c r="J545" s="10">
        <f t="shared" si="98"/>
        <v>1306.8712574850299</v>
      </c>
      <c r="K545" s="10">
        <f t="shared" si="99"/>
        <v>672.42003124283815</v>
      </c>
      <c r="L545" s="10">
        <f t="shared" si="100"/>
        <v>824129.00408875849</v>
      </c>
      <c r="M545" s="10"/>
      <c r="N545" s="10">
        <f t="shared" si="90"/>
        <v>824129.00408875849</v>
      </c>
    </row>
    <row r="546" spans="1:14" x14ac:dyDescent="0.25">
      <c r="A546" s="35"/>
      <c r="B546" s="51" t="s">
        <v>379</v>
      </c>
      <c r="C546" s="35">
        <v>4</v>
      </c>
      <c r="D546" s="55">
        <v>31.447900000000001</v>
      </c>
      <c r="E546" s="102">
        <v>1542</v>
      </c>
      <c r="F546" s="120">
        <v>1059520</v>
      </c>
      <c r="G546" s="41">
        <v>100</v>
      </c>
      <c r="H546" s="50">
        <f t="shared" si="97"/>
        <v>1059520</v>
      </c>
      <c r="I546" s="10">
        <f t="shared" si="96"/>
        <v>0</v>
      </c>
      <c r="J546" s="10">
        <f t="shared" si="98"/>
        <v>687.10765239948114</v>
      </c>
      <c r="K546" s="10">
        <f t="shared" si="99"/>
        <v>1292.1836363283869</v>
      </c>
      <c r="L546" s="10">
        <f t="shared" si="100"/>
        <v>1642580.5609782899</v>
      </c>
      <c r="M546" s="10"/>
      <c r="N546" s="10">
        <f t="shared" si="90"/>
        <v>1642580.5609782899</v>
      </c>
    </row>
    <row r="547" spans="1:14" x14ac:dyDescent="0.25">
      <c r="A547" s="35"/>
      <c r="B547" s="51" t="s">
        <v>880</v>
      </c>
      <c r="C547" s="35">
        <v>3</v>
      </c>
      <c r="D547" s="55">
        <v>72.1755</v>
      </c>
      <c r="E547" s="102">
        <v>9705</v>
      </c>
      <c r="F547" s="120">
        <v>51918900</v>
      </c>
      <c r="G547" s="41">
        <v>50</v>
      </c>
      <c r="H547" s="50">
        <f t="shared" si="97"/>
        <v>25959450</v>
      </c>
      <c r="I547" s="10">
        <f t="shared" si="96"/>
        <v>25959450</v>
      </c>
      <c r="J547" s="10">
        <f t="shared" si="98"/>
        <v>5349.706336939722</v>
      </c>
      <c r="K547" s="10">
        <f t="shared" si="99"/>
        <v>-3370.4150482118539</v>
      </c>
      <c r="L547" s="10">
        <f t="shared" si="100"/>
        <v>2898861.3451070334</v>
      </c>
      <c r="M547" s="10"/>
      <c r="N547" s="10">
        <f t="shared" si="90"/>
        <v>2898861.3451070334</v>
      </c>
    </row>
    <row r="548" spans="1:14" x14ac:dyDescent="0.25">
      <c r="A548" s="35"/>
      <c r="B548" s="51" t="s">
        <v>380</v>
      </c>
      <c r="C548" s="35">
        <v>4</v>
      </c>
      <c r="D548" s="55">
        <v>13.830499999999999</v>
      </c>
      <c r="E548" s="102">
        <v>756</v>
      </c>
      <c r="F548" s="120">
        <v>659500</v>
      </c>
      <c r="G548" s="41">
        <v>100</v>
      </c>
      <c r="H548" s="50">
        <f t="shared" si="97"/>
        <v>659500</v>
      </c>
      <c r="I548" s="10">
        <f t="shared" si="96"/>
        <v>0</v>
      </c>
      <c r="J548" s="10">
        <f t="shared" si="98"/>
        <v>872.35449735449731</v>
      </c>
      <c r="K548" s="10">
        <f t="shared" si="99"/>
        <v>1106.9367913733709</v>
      </c>
      <c r="L548" s="10">
        <f t="shared" si="100"/>
        <v>1192525.3336527096</v>
      </c>
      <c r="M548" s="10"/>
      <c r="N548" s="10">
        <f t="shared" si="90"/>
        <v>1192525.3336527096</v>
      </c>
    </row>
    <row r="549" spans="1:14" x14ac:dyDescent="0.25">
      <c r="A549" s="35"/>
      <c r="B549" s="51" t="s">
        <v>381</v>
      </c>
      <c r="C549" s="35">
        <v>4</v>
      </c>
      <c r="D549" s="55">
        <v>89.205900000000014</v>
      </c>
      <c r="E549" s="102">
        <v>3132</v>
      </c>
      <c r="F549" s="120">
        <v>4082490</v>
      </c>
      <c r="G549" s="41">
        <v>100</v>
      </c>
      <c r="H549" s="50">
        <f t="shared" si="97"/>
        <v>4082490</v>
      </c>
      <c r="I549" s="10">
        <f t="shared" si="96"/>
        <v>0</v>
      </c>
      <c r="J549" s="10">
        <f t="shared" si="98"/>
        <v>1303.4770114942528</v>
      </c>
      <c r="K549" s="10">
        <f t="shared" si="99"/>
        <v>675.81427723361526</v>
      </c>
      <c r="L549" s="10">
        <f t="shared" si="100"/>
        <v>1839062.9087028448</v>
      </c>
      <c r="M549" s="10"/>
      <c r="N549" s="10">
        <f t="shared" si="90"/>
        <v>1839062.9087028448</v>
      </c>
    </row>
    <row r="550" spans="1:14" x14ac:dyDescent="0.25">
      <c r="A550" s="35"/>
      <c r="B550" s="51" t="s">
        <v>382</v>
      </c>
      <c r="C550" s="35">
        <v>4</v>
      </c>
      <c r="D550" s="55">
        <v>28.287100000000002</v>
      </c>
      <c r="E550" s="102">
        <v>1243</v>
      </c>
      <c r="F550" s="120">
        <v>5931090</v>
      </c>
      <c r="G550" s="41">
        <v>100</v>
      </c>
      <c r="H550" s="50">
        <f t="shared" si="97"/>
        <v>5931090</v>
      </c>
      <c r="I550" s="10">
        <f t="shared" si="96"/>
        <v>0</v>
      </c>
      <c r="J550" s="10">
        <f t="shared" si="98"/>
        <v>4771.5929203539827</v>
      </c>
      <c r="K550" s="10">
        <f t="shared" si="99"/>
        <v>-2792.3016316261146</v>
      </c>
      <c r="L550" s="10">
        <f t="shared" si="100"/>
        <v>469256.90003120468</v>
      </c>
      <c r="M550" s="10"/>
      <c r="N550" s="10">
        <f t="shared" si="90"/>
        <v>469256.90003120468</v>
      </c>
    </row>
    <row r="551" spans="1:14" x14ac:dyDescent="0.25">
      <c r="A551" s="35"/>
      <c r="B551" s="51" t="s">
        <v>383</v>
      </c>
      <c r="C551" s="35">
        <v>4</v>
      </c>
      <c r="D551" s="55">
        <v>44.047899999999998</v>
      </c>
      <c r="E551" s="102">
        <v>2274</v>
      </c>
      <c r="F551" s="120">
        <v>2447300</v>
      </c>
      <c r="G551" s="41">
        <v>100</v>
      </c>
      <c r="H551" s="50">
        <f t="shared" si="97"/>
        <v>2447300</v>
      </c>
      <c r="I551" s="10">
        <f t="shared" si="96"/>
        <v>0</v>
      </c>
      <c r="J551" s="10">
        <f t="shared" si="98"/>
        <v>1076.2093227792436</v>
      </c>
      <c r="K551" s="10">
        <f t="shared" si="99"/>
        <v>903.08196594862443</v>
      </c>
      <c r="L551" s="10">
        <f t="shared" si="100"/>
        <v>1573079.9804918915</v>
      </c>
      <c r="M551" s="10"/>
      <c r="N551" s="10">
        <f t="shared" si="90"/>
        <v>1573079.9804918915</v>
      </c>
    </row>
    <row r="552" spans="1:14" x14ac:dyDescent="0.25">
      <c r="A552" s="35"/>
      <c r="B552" s="51" t="s">
        <v>384</v>
      </c>
      <c r="C552" s="35">
        <v>4</v>
      </c>
      <c r="D552" s="55">
        <v>45.811300000000003</v>
      </c>
      <c r="E552" s="102">
        <v>1688</v>
      </c>
      <c r="F552" s="120">
        <v>1025570</v>
      </c>
      <c r="G552" s="41">
        <v>100</v>
      </c>
      <c r="H552" s="50">
        <f t="shared" si="97"/>
        <v>1025570</v>
      </c>
      <c r="I552" s="10">
        <f t="shared" si="96"/>
        <v>0</v>
      </c>
      <c r="J552" s="10">
        <f t="shared" si="98"/>
        <v>607.5651658767772</v>
      </c>
      <c r="K552" s="10">
        <f t="shared" si="99"/>
        <v>1371.7261228510908</v>
      </c>
      <c r="L552" s="10">
        <f t="shared" si="100"/>
        <v>1820934.7556966564</v>
      </c>
      <c r="M552" s="10"/>
      <c r="N552" s="10">
        <f t="shared" si="90"/>
        <v>1820934.7556966564</v>
      </c>
    </row>
    <row r="553" spans="1:14" x14ac:dyDescent="0.25">
      <c r="A553" s="35"/>
      <c r="B553" s="51" t="s">
        <v>385</v>
      </c>
      <c r="C553" s="35">
        <v>4</v>
      </c>
      <c r="D553" s="55">
        <v>76.026800000000009</v>
      </c>
      <c r="E553" s="102">
        <v>3469</v>
      </c>
      <c r="F553" s="120">
        <v>1762550</v>
      </c>
      <c r="G553" s="41">
        <v>100</v>
      </c>
      <c r="H553" s="50">
        <f t="shared" si="97"/>
        <v>1762550</v>
      </c>
      <c r="I553" s="10">
        <f t="shared" si="96"/>
        <v>0</v>
      </c>
      <c r="J553" s="10">
        <f t="shared" si="98"/>
        <v>508.08590371865091</v>
      </c>
      <c r="K553" s="10">
        <f t="shared" si="99"/>
        <v>1471.205385009217</v>
      </c>
      <c r="L553" s="10">
        <f t="shared" si="100"/>
        <v>2523309.1501656957</v>
      </c>
      <c r="M553" s="10"/>
      <c r="N553" s="10">
        <f t="shared" si="90"/>
        <v>2523309.1501656957</v>
      </c>
    </row>
    <row r="554" spans="1:14" x14ac:dyDescent="0.25">
      <c r="A554" s="35"/>
      <c r="B554" s="51" t="s">
        <v>386</v>
      </c>
      <c r="C554" s="35">
        <v>4</v>
      </c>
      <c r="D554" s="55">
        <v>21.168299999999999</v>
      </c>
      <c r="E554" s="102">
        <v>939</v>
      </c>
      <c r="F554" s="120">
        <v>620920</v>
      </c>
      <c r="G554" s="41">
        <v>100</v>
      </c>
      <c r="H554" s="50">
        <f t="shared" si="97"/>
        <v>620920</v>
      </c>
      <c r="I554" s="10">
        <f t="shared" si="96"/>
        <v>0</v>
      </c>
      <c r="J554" s="10">
        <f t="shared" si="98"/>
        <v>661.2566560170394</v>
      </c>
      <c r="K554" s="10">
        <f t="shared" si="99"/>
        <v>1318.0346327108286</v>
      </c>
      <c r="L554" s="10">
        <f t="shared" si="100"/>
        <v>1454240.0188602083</v>
      </c>
      <c r="M554" s="10"/>
      <c r="N554" s="10">
        <f t="shared" si="90"/>
        <v>1454240.0188602083</v>
      </c>
    </row>
    <row r="555" spans="1:14" x14ac:dyDescent="0.25">
      <c r="A555" s="35"/>
      <c r="B555" s="51" t="s">
        <v>387</v>
      </c>
      <c r="C555" s="35">
        <v>4</v>
      </c>
      <c r="D555" s="55">
        <v>27.250599999999999</v>
      </c>
      <c r="E555" s="102">
        <v>986</v>
      </c>
      <c r="F555" s="120">
        <v>720490</v>
      </c>
      <c r="G555" s="41">
        <v>100</v>
      </c>
      <c r="H555" s="50">
        <f t="shared" si="97"/>
        <v>720490</v>
      </c>
      <c r="I555" s="10">
        <f t="shared" si="96"/>
        <v>0</v>
      </c>
      <c r="J555" s="10">
        <f t="shared" si="98"/>
        <v>730.72008113590266</v>
      </c>
      <c r="K555" s="10">
        <f t="shared" si="99"/>
        <v>1248.5712075919655</v>
      </c>
      <c r="L555" s="10">
        <f t="shared" si="100"/>
        <v>1439760.0438635538</v>
      </c>
      <c r="M555" s="10"/>
      <c r="N555" s="10">
        <f t="shared" si="90"/>
        <v>1439760.0438635538</v>
      </c>
    </row>
    <row r="556" spans="1:14" x14ac:dyDescent="0.25">
      <c r="A556" s="35"/>
      <c r="B556" s="51" t="s">
        <v>388</v>
      </c>
      <c r="C556" s="35">
        <v>4</v>
      </c>
      <c r="D556" s="55">
        <v>21.5503</v>
      </c>
      <c r="E556" s="102">
        <v>1020</v>
      </c>
      <c r="F556" s="120">
        <v>1290820</v>
      </c>
      <c r="G556" s="41">
        <v>100</v>
      </c>
      <c r="H556" s="50">
        <f t="shared" si="97"/>
        <v>1290820</v>
      </c>
      <c r="I556" s="10">
        <f t="shared" si="96"/>
        <v>0</v>
      </c>
      <c r="J556" s="10">
        <f t="shared" si="98"/>
        <v>1265.5098039215686</v>
      </c>
      <c r="K556" s="10">
        <f t="shared" si="99"/>
        <v>713.78148480629943</v>
      </c>
      <c r="L556" s="10">
        <f t="shared" si="100"/>
        <v>972647.2697317187</v>
      </c>
      <c r="M556" s="10"/>
      <c r="N556" s="10">
        <f t="shared" si="90"/>
        <v>972647.2697317187</v>
      </c>
    </row>
    <row r="557" spans="1:14" x14ac:dyDescent="0.25">
      <c r="A557" s="35"/>
      <c r="B557" s="51" t="s">
        <v>389</v>
      </c>
      <c r="C557" s="35">
        <v>4</v>
      </c>
      <c r="D557" s="55">
        <v>14.727999999999998</v>
      </c>
      <c r="E557" s="102">
        <v>931</v>
      </c>
      <c r="F557" s="116">
        <v>585800</v>
      </c>
      <c r="G557" s="41">
        <v>100</v>
      </c>
      <c r="H557" s="50">
        <f t="shared" si="97"/>
        <v>585800</v>
      </c>
      <c r="I557" s="10">
        <f t="shared" si="96"/>
        <v>0</v>
      </c>
      <c r="J557" s="10">
        <f t="shared" si="98"/>
        <v>629.21589688506981</v>
      </c>
      <c r="K557" s="10">
        <f t="shared" si="99"/>
        <v>1350.0753918427981</v>
      </c>
      <c r="L557" s="10">
        <f t="shared" si="100"/>
        <v>1445780.8116248788</v>
      </c>
      <c r="M557" s="10"/>
      <c r="N557" s="10">
        <f t="shared" si="90"/>
        <v>1445780.8116248788</v>
      </c>
    </row>
    <row r="558" spans="1:14" x14ac:dyDescent="0.25">
      <c r="A558" s="35"/>
      <c r="B558" s="51" t="s">
        <v>390</v>
      </c>
      <c r="C558" s="35">
        <v>4</v>
      </c>
      <c r="D558" s="55">
        <v>18.566800000000001</v>
      </c>
      <c r="E558" s="102">
        <v>839</v>
      </c>
      <c r="F558" s="120">
        <v>483530</v>
      </c>
      <c r="G558" s="41">
        <v>100</v>
      </c>
      <c r="H558" s="50">
        <f t="shared" si="97"/>
        <v>483530</v>
      </c>
      <c r="I558" s="10">
        <f t="shared" si="96"/>
        <v>0</v>
      </c>
      <c r="J558" s="10">
        <f t="shared" si="98"/>
        <v>576.31704410011923</v>
      </c>
      <c r="K558" s="10">
        <f t="shared" si="99"/>
        <v>1402.9742446277487</v>
      </c>
      <c r="L558" s="10">
        <f t="shared" si="100"/>
        <v>1485750.7957699257</v>
      </c>
      <c r="M558" s="10"/>
      <c r="N558" s="10">
        <f t="shared" si="90"/>
        <v>1485750.7957699257</v>
      </c>
    </row>
    <row r="559" spans="1:14" x14ac:dyDescent="0.25">
      <c r="A559" s="35"/>
      <c r="B559" s="51" t="s">
        <v>209</v>
      </c>
      <c r="C559" s="35">
        <v>4</v>
      </c>
      <c r="D559" s="55">
        <v>27.703899999999997</v>
      </c>
      <c r="E559" s="102">
        <v>1659</v>
      </c>
      <c r="F559" s="120">
        <v>626730</v>
      </c>
      <c r="G559" s="41">
        <v>100</v>
      </c>
      <c r="H559" s="50">
        <f t="shared" si="97"/>
        <v>626730</v>
      </c>
      <c r="I559" s="10">
        <f t="shared" si="96"/>
        <v>0</v>
      </c>
      <c r="J559" s="10">
        <f t="shared" si="98"/>
        <v>377.77576853526222</v>
      </c>
      <c r="K559" s="10">
        <f t="shared" si="99"/>
        <v>1601.5155201926059</v>
      </c>
      <c r="L559" s="10">
        <f t="shared" si="100"/>
        <v>1912132.9872965999</v>
      </c>
      <c r="M559" s="10"/>
      <c r="N559" s="10">
        <f t="shared" si="90"/>
        <v>1912132.9872965999</v>
      </c>
    </row>
    <row r="560" spans="1:14" s="31" customFormat="1" x14ac:dyDescent="0.25">
      <c r="A560" s="35"/>
      <c r="B560" s="51" t="s">
        <v>246</v>
      </c>
      <c r="C560" s="35">
        <v>4</v>
      </c>
      <c r="D560" s="55">
        <v>15.173299999999998</v>
      </c>
      <c r="E560" s="102">
        <v>351</v>
      </c>
      <c r="F560" s="116">
        <v>674620</v>
      </c>
      <c r="G560" s="41">
        <v>100</v>
      </c>
      <c r="H560" s="50">
        <f t="shared" si="97"/>
        <v>674620</v>
      </c>
      <c r="I560" s="50">
        <f t="shared" si="96"/>
        <v>0</v>
      </c>
      <c r="J560" s="50">
        <f t="shared" si="98"/>
        <v>1921.9943019943021</v>
      </c>
      <c r="K560" s="50">
        <f t="shared" si="99"/>
        <v>57.296986733565973</v>
      </c>
      <c r="L560" s="50">
        <f t="shared" si="100"/>
        <v>217331.50881440737</v>
      </c>
      <c r="M560" s="50"/>
      <c r="N560" s="50">
        <f t="shared" si="90"/>
        <v>217331.50881440737</v>
      </c>
    </row>
    <row r="561" spans="1:14" x14ac:dyDescent="0.25">
      <c r="A561" s="35"/>
      <c r="B561" s="51" t="s">
        <v>391</v>
      </c>
      <c r="C561" s="35">
        <v>4</v>
      </c>
      <c r="D561" s="55">
        <v>20.418799999999997</v>
      </c>
      <c r="E561" s="102">
        <v>961</v>
      </c>
      <c r="F561" s="120">
        <v>514900</v>
      </c>
      <c r="G561" s="41">
        <v>100</v>
      </c>
      <c r="H561" s="50">
        <f t="shared" si="97"/>
        <v>514900</v>
      </c>
      <c r="I561" s="10">
        <f t="shared" si="96"/>
        <v>0</v>
      </c>
      <c r="J561" s="10">
        <f t="shared" si="98"/>
        <v>535.79604578563999</v>
      </c>
      <c r="K561" s="10">
        <f t="shared" si="99"/>
        <v>1443.4952429422281</v>
      </c>
      <c r="L561" s="10">
        <f t="shared" si="100"/>
        <v>1560894.2109843597</v>
      </c>
      <c r="M561" s="10"/>
      <c r="N561" s="10">
        <f t="shared" si="90"/>
        <v>1560894.2109843597</v>
      </c>
    </row>
    <row r="562" spans="1:14" x14ac:dyDescent="0.25">
      <c r="A562" s="35"/>
      <c r="B562" s="51" t="s">
        <v>392</v>
      </c>
      <c r="C562" s="35">
        <v>4</v>
      </c>
      <c r="D562" s="55">
        <v>99.448100000000011</v>
      </c>
      <c r="E562" s="102">
        <v>3425</v>
      </c>
      <c r="F562" s="120">
        <v>3360760</v>
      </c>
      <c r="G562" s="41">
        <v>100</v>
      </c>
      <c r="H562" s="50">
        <f t="shared" si="97"/>
        <v>3360760</v>
      </c>
      <c r="I562" s="10">
        <f t="shared" si="96"/>
        <v>0</v>
      </c>
      <c r="J562" s="10">
        <f t="shared" si="98"/>
        <v>981.24379562043794</v>
      </c>
      <c r="K562" s="10">
        <f t="shared" si="99"/>
        <v>998.04749310743011</v>
      </c>
      <c r="L562" s="10">
        <f t="shared" si="100"/>
        <v>2237185.2814024668</v>
      </c>
      <c r="M562" s="10"/>
      <c r="N562" s="10">
        <f t="shared" si="90"/>
        <v>2237185.2814024668</v>
      </c>
    </row>
    <row r="563" spans="1:14" x14ac:dyDescent="0.25">
      <c r="A563" s="35"/>
      <c r="B563" s="51" t="s">
        <v>393</v>
      </c>
      <c r="C563" s="35">
        <v>4</v>
      </c>
      <c r="D563" s="55">
        <v>22.054699999999997</v>
      </c>
      <c r="E563" s="102">
        <v>1136</v>
      </c>
      <c r="F563" s="120">
        <v>474350</v>
      </c>
      <c r="G563" s="41">
        <v>100</v>
      </c>
      <c r="H563" s="50">
        <f t="shared" si="97"/>
        <v>474350</v>
      </c>
      <c r="I563" s="10">
        <f t="shared" si="96"/>
        <v>0</v>
      </c>
      <c r="J563" s="10">
        <f t="shared" si="98"/>
        <v>417.56161971830988</v>
      </c>
      <c r="K563" s="10">
        <f t="shared" si="99"/>
        <v>1561.7296690095582</v>
      </c>
      <c r="L563" s="10">
        <f t="shared" si="100"/>
        <v>1713632.6724472004</v>
      </c>
      <c r="M563" s="10"/>
      <c r="N563" s="10">
        <f t="shared" si="90"/>
        <v>1713632.6724472004</v>
      </c>
    </row>
    <row r="564" spans="1:14" x14ac:dyDescent="0.25">
      <c r="A564" s="35"/>
      <c r="B564" s="51" t="s">
        <v>250</v>
      </c>
      <c r="C564" s="35">
        <v>4</v>
      </c>
      <c r="D564" s="55">
        <v>13.465299999999999</v>
      </c>
      <c r="E564" s="102">
        <v>740</v>
      </c>
      <c r="F564" s="120">
        <v>251200</v>
      </c>
      <c r="G564" s="41">
        <v>100</v>
      </c>
      <c r="H564" s="50">
        <f t="shared" si="97"/>
        <v>251200</v>
      </c>
      <c r="I564" s="10">
        <f t="shared" si="96"/>
        <v>0</v>
      </c>
      <c r="J564" s="10">
        <f t="shared" si="98"/>
        <v>339.45945945945948</v>
      </c>
      <c r="K564" s="10">
        <f t="shared" si="99"/>
        <v>1639.8318292684085</v>
      </c>
      <c r="L564" s="10">
        <f t="shared" si="100"/>
        <v>1631536.7201341125</v>
      </c>
      <c r="M564" s="10"/>
      <c r="N564" s="10">
        <f t="shared" si="90"/>
        <v>1631536.7201341125</v>
      </c>
    </row>
    <row r="565" spans="1:14" x14ac:dyDescent="0.25">
      <c r="A565" s="35"/>
      <c r="B565" s="51" t="s">
        <v>282</v>
      </c>
      <c r="C565" s="35">
        <v>4</v>
      </c>
      <c r="D565" s="55">
        <v>32.471600000000002</v>
      </c>
      <c r="E565" s="102">
        <v>910</v>
      </c>
      <c r="F565" s="120">
        <v>491130</v>
      </c>
      <c r="G565" s="41">
        <v>100</v>
      </c>
      <c r="H565" s="50">
        <f t="shared" si="97"/>
        <v>491130</v>
      </c>
      <c r="I565" s="10">
        <f t="shared" si="96"/>
        <v>0</v>
      </c>
      <c r="J565" s="10">
        <f t="shared" si="98"/>
        <v>539.7032967032967</v>
      </c>
      <c r="K565" s="10">
        <f t="shared" si="99"/>
        <v>1439.5879920245713</v>
      </c>
      <c r="L565" s="10">
        <f t="shared" si="100"/>
        <v>1606360.149277942</v>
      </c>
      <c r="M565" s="10"/>
      <c r="N565" s="10">
        <f t="shared" ref="N565:N628" si="101">L565+M565</f>
        <v>1606360.149277942</v>
      </c>
    </row>
    <row r="566" spans="1:14" x14ac:dyDescent="0.25">
      <c r="A566" s="35"/>
      <c r="B566" s="51" t="s">
        <v>142</v>
      </c>
      <c r="C566" s="35">
        <v>4</v>
      </c>
      <c r="D566" s="55">
        <v>10.603699999999998</v>
      </c>
      <c r="E566" s="102">
        <v>491</v>
      </c>
      <c r="F566" s="120">
        <v>165230</v>
      </c>
      <c r="G566" s="41">
        <v>100</v>
      </c>
      <c r="H566" s="50">
        <f t="shared" si="97"/>
        <v>165230</v>
      </c>
      <c r="I566" s="10">
        <f t="shared" si="96"/>
        <v>0</v>
      </c>
      <c r="J566" s="10">
        <f t="shared" si="98"/>
        <v>336.51731160896128</v>
      </c>
      <c r="K566" s="10">
        <f t="shared" si="99"/>
        <v>1642.7739771189067</v>
      </c>
      <c r="L566" s="10">
        <f t="shared" si="100"/>
        <v>1554422.7744896784</v>
      </c>
      <c r="M566" s="10"/>
      <c r="N566" s="10">
        <f t="shared" si="101"/>
        <v>1554422.7744896784</v>
      </c>
    </row>
    <row r="567" spans="1:14" x14ac:dyDescent="0.25">
      <c r="A567" s="35"/>
      <c r="B567" s="51" t="s">
        <v>394</v>
      </c>
      <c r="C567" s="35">
        <v>4</v>
      </c>
      <c r="D567" s="55">
        <v>27.763299999999997</v>
      </c>
      <c r="E567" s="102">
        <v>1521</v>
      </c>
      <c r="F567" s="120">
        <v>3809280</v>
      </c>
      <c r="G567" s="41">
        <v>100</v>
      </c>
      <c r="H567" s="50">
        <f t="shared" si="97"/>
        <v>3809280</v>
      </c>
      <c r="I567" s="10">
        <f t="shared" si="96"/>
        <v>0</v>
      </c>
      <c r="J567" s="10">
        <f t="shared" si="98"/>
        <v>2504.457593688363</v>
      </c>
      <c r="K567" s="10">
        <f t="shared" si="99"/>
        <v>-525.16630496049493</v>
      </c>
      <c r="L567" s="10">
        <f t="shared" si="100"/>
        <v>538962.85518865811</v>
      </c>
      <c r="M567" s="10"/>
      <c r="N567" s="10">
        <f t="shared" si="101"/>
        <v>538962.85518865811</v>
      </c>
    </row>
    <row r="568" spans="1:14" x14ac:dyDescent="0.25">
      <c r="A568" s="35"/>
      <c r="B568" s="4"/>
      <c r="C568" s="4"/>
      <c r="D568" s="55">
        <v>0</v>
      </c>
      <c r="E568" s="104"/>
      <c r="F568" s="65"/>
      <c r="G568" s="41"/>
      <c r="H568" s="65"/>
      <c r="I568" s="66"/>
      <c r="J568" s="66"/>
      <c r="K568" s="10"/>
      <c r="L568" s="10"/>
      <c r="M568" s="10"/>
      <c r="N568" s="10"/>
    </row>
    <row r="569" spans="1:14" x14ac:dyDescent="0.25">
      <c r="A569" s="30" t="s">
        <v>395</v>
      </c>
      <c r="B569" s="43" t="s">
        <v>2</v>
      </c>
      <c r="C569" s="44"/>
      <c r="D569" s="3">
        <v>783.48569999999995</v>
      </c>
      <c r="E569" s="105">
        <f>E570</f>
        <v>69771</v>
      </c>
      <c r="F569" s="37">
        <v>0</v>
      </c>
      <c r="G569" s="41"/>
      <c r="H569" s="37">
        <f>H571</f>
        <v>11800125</v>
      </c>
      <c r="I569" s="8">
        <f>I571</f>
        <v>-11800125</v>
      </c>
      <c r="J569" s="8"/>
      <c r="K569" s="10"/>
      <c r="L569" s="10"/>
      <c r="M569" s="9">
        <f>M571</f>
        <v>23381728.215210441</v>
      </c>
      <c r="N569" s="8">
        <f t="shared" si="101"/>
        <v>23381728.215210441</v>
      </c>
    </row>
    <row r="570" spans="1:14" x14ac:dyDescent="0.25">
      <c r="A570" s="30" t="s">
        <v>395</v>
      </c>
      <c r="B570" s="43" t="s">
        <v>3</v>
      </c>
      <c r="C570" s="44"/>
      <c r="D570" s="3">
        <v>783.48569999999995</v>
      </c>
      <c r="E570" s="105">
        <f>SUM(E572:E596)</f>
        <v>69771</v>
      </c>
      <c r="F570" s="37">
        <f>SUM(F572:F596)</f>
        <v>97656120</v>
      </c>
      <c r="G570" s="41"/>
      <c r="H570" s="37">
        <f>SUM(H572:H596)</f>
        <v>74055870</v>
      </c>
      <c r="I570" s="8">
        <f>SUM(I572:I596)</f>
        <v>23600250</v>
      </c>
      <c r="J570" s="8"/>
      <c r="K570" s="10"/>
      <c r="L570" s="8">
        <f>SUM(L572:L596)</f>
        <v>46079932.879602715</v>
      </c>
      <c r="M570" s="10"/>
      <c r="N570" s="8">
        <f t="shared" si="101"/>
        <v>46079932.879602715</v>
      </c>
    </row>
    <row r="571" spans="1:14" x14ac:dyDescent="0.25">
      <c r="A571" s="35"/>
      <c r="B571" s="51" t="s">
        <v>26</v>
      </c>
      <c r="C571" s="35">
        <v>2</v>
      </c>
      <c r="D571" s="55">
        <v>0</v>
      </c>
      <c r="E571" s="108"/>
      <c r="F571" s="50">
        <v>0</v>
      </c>
      <c r="G571" s="41">
        <v>25</v>
      </c>
      <c r="H571" s="50">
        <f>F581*G571/100</f>
        <v>11800125</v>
      </c>
      <c r="I571" s="10">
        <f t="shared" ref="I571:I596" si="102">F571-H571</f>
        <v>-11800125</v>
      </c>
      <c r="J571" s="10"/>
      <c r="K571" s="10"/>
      <c r="L571" s="10"/>
      <c r="M571" s="10">
        <f>($L$7*$L$8*E569/$L$10)+($L$7*$L$9*D569/$L$11)</f>
        <v>23381728.215210441</v>
      </c>
      <c r="N571" s="10">
        <f t="shared" si="101"/>
        <v>23381728.215210441</v>
      </c>
    </row>
    <row r="572" spans="1:14" x14ac:dyDescent="0.25">
      <c r="A572" s="35"/>
      <c r="B572" s="51" t="s">
        <v>396</v>
      </c>
      <c r="C572" s="35">
        <v>4</v>
      </c>
      <c r="D572" s="55">
        <v>26.569000000000003</v>
      </c>
      <c r="E572" s="102">
        <v>3667</v>
      </c>
      <c r="F572" s="120">
        <v>5359830</v>
      </c>
      <c r="G572" s="41">
        <v>100</v>
      </c>
      <c r="H572" s="50">
        <f t="shared" ref="H572:H596" si="103">F572*G572/100</f>
        <v>5359830</v>
      </c>
      <c r="I572" s="10">
        <f t="shared" si="102"/>
        <v>0</v>
      </c>
      <c r="J572" s="10">
        <f t="shared" ref="J572:J596" si="104">F572/E572</f>
        <v>1461.6389419143713</v>
      </c>
      <c r="K572" s="10">
        <f t="shared" ref="K572:K596" si="105">$J$11*$J$19-J572</f>
        <v>517.65234681349671</v>
      </c>
      <c r="L572" s="10">
        <f t="shared" ref="L572:L596" si="106">IF(K572&gt;0,$J$7*$J$8*(K572/$K$19),0)+$J$7*$J$9*(E572/$E$19)+$J$7*$J$10*(D572/$D$19)</f>
        <v>1524038.4996317038</v>
      </c>
      <c r="M572" s="10"/>
      <c r="N572" s="10">
        <f t="shared" si="101"/>
        <v>1524038.4996317038</v>
      </c>
    </row>
    <row r="573" spans="1:14" x14ac:dyDescent="0.25">
      <c r="A573" s="35"/>
      <c r="B573" s="51" t="s">
        <v>397</v>
      </c>
      <c r="C573" s="35">
        <v>4</v>
      </c>
      <c r="D573" s="55">
        <v>51.770800000000001</v>
      </c>
      <c r="E573" s="102">
        <v>1196</v>
      </c>
      <c r="F573" s="120">
        <v>725460</v>
      </c>
      <c r="G573" s="41">
        <v>100</v>
      </c>
      <c r="H573" s="50">
        <f t="shared" si="103"/>
        <v>725460</v>
      </c>
      <c r="I573" s="10">
        <f t="shared" si="102"/>
        <v>0</v>
      </c>
      <c r="J573" s="10">
        <f t="shared" si="104"/>
        <v>606.57190635451502</v>
      </c>
      <c r="K573" s="10">
        <f t="shared" si="105"/>
        <v>1372.719382373353</v>
      </c>
      <c r="L573" s="10">
        <f t="shared" si="106"/>
        <v>1724291.8086959061</v>
      </c>
      <c r="M573" s="10"/>
      <c r="N573" s="10">
        <f t="shared" si="101"/>
        <v>1724291.8086959061</v>
      </c>
    </row>
    <row r="574" spans="1:14" x14ac:dyDescent="0.25">
      <c r="A574" s="35"/>
      <c r="B574" s="51" t="s">
        <v>793</v>
      </c>
      <c r="C574" s="35">
        <v>4</v>
      </c>
      <c r="D574" s="55">
        <v>58.449799999999996</v>
      </c>
      <c r="E574" s="102">
        <v>1844</v>
      </c>
      <c r="F574" s="120">
        <v>761350</v>
      </c>
      <c r="G574" s="41">
        <v>100</v>
      </c>
      <c r="H574" s="50">
        <f t="shared" si="103"/>
        <v>761350</v>
      </c>
      <c r="I574" s="10">
        <f t="shared" si="102"/>
        <v>0</v>
      </c>
      <c r="J574" s="10">
        <f t="shared" si="104"/>
        <v>412.87960954446856</v>
      </c>
      <c r="K574" s="10">
        <f t="shared" si="105"/>
        <v>1566.4116791833994</v>
      </c>
      <c r="L574" s="10">
        <f t="shared" si="106"/>
        <v>2089182.6300948528</v>
      </c>
      <c r="M574" s="10"/>
      <c r="N574" s="10">
        <f t="shared" si="101"/>
        <v>2089182.6300948528</v>
      </c>
    </row>
    <row r="575" spans="1:14" x14ac:dyDescent="0.25">
      <c r="A575" s="35"/>
      <c r="B575" s="51" t="s">
        <v>398</v>
      </c>
      <c r="C575" s="35">
        <v>4</v>
      </c>
      <c r="D575" s="55">
        <v>69.130799999999994</v>
      </c>
      <c r="E575" s="102">
        <v>7081</v>
      </c>
      <c r="F575" s="120">
        <v>7440240</v>
      </c>
      <c r="G575" s="41">
        <v>100</v>
      </c>
      <c r="H575" s="50">
        <f t="shared" si="103"/>
        <v>7440240</v>
      </c>
      <c r="I575" s="10">
        <f t="shared" si="102"/>
        <v>0</v>
      </c>
      <c r="J575" s="10">
        <f t="shared" si="104"/>
        <v>1050.7329473238244</v>
      </c>
      <c r="K575" s="10">
        <f t="shared" si="105"/>
        <v>928.55834140404363</v>
      </c>
      <c r="L575" s="10">
        <f t="shared" si="106"/>
        <v>2975318.2838791339</v>
      </c>
      <c r="M575" s="10"/>
      <c r="N575" s="10">
        <f t="shared" si="101"/>
        <v>2975318.2838791339</v>
      </c>
    </row>
    <row r="576" spans="1:14" x14ac:dyDescent="0.25">
      <c r="A576" s="35"/>
      <c r="B576" s="51" t="s">
        <v>399</v>
      </c>
      <c r="C576" s="35">
        <v>4</v>
      </c>
      <c r="D576" s="55">
        <v>13.638200000000001</v>
      </c>
      <c r="E576" s="102">
        <v>1898</v>
      </c>
      <c r="F576" s="120">
        <v>1329230</v>
      </c>
      <c r="G576" s="41">
        <v>100</v>
      </c>
      <c r="H576" s="50">
        <f t="shared" si="103"/>
        <v>1329230</v>
      </c>
      <c r="I576" s="10">
        <f t="shared" si="102"/>
        <v>0</v>
      </c>
      <c r="J576" s="10">
        <f t="shared" si="104"/>
        <v>700.33192834562692</v>
      </c>
      <c r="K576" s="10">
        <f t="shared" si="105"/>
        <v>1278.9593603822411</v>
      </c>
      <c r="L576" s="10">
        <f t="shared" si="106"/>
        <v>1632620.4450339689</v>
      </c>
      <c r="M576" s="10"/>
      <c r="N576" s="10">
        <f t="shared" si="101"/>
        <v>1632620.4450339689</v>
      </c>
    </row>
    <row r="577" spans="1:14" x14ac:dyDescent="0.25">
      <c r="A577" s="35"/>
      <c r="B577" s="51" t="s">
        <v>400</v>
      </c>
      <c r="C577" s="35">
        <v>4</v>
      </c>
      <c r="D577" s="55">
        <v>52.592100000000002</v>
      </c>
      <c r="E577" s="102">
        <v>1761</v>
      </c>
      <c r="F577" s="120">
        <v>1290390</v>
      </c>
      <c r="G577" s="41">
        <v>100</v>
      </c>
      <c r="H577" s="50">
        <f t="shared" si="103"/>
        <v>1290390</v>
      </c>
      <c r="I577" s="10">
        <f t="shared" si="102"/>
        <v>0</v>
      </c>
      <c r="J577" s="10">
        <f t="shared" si="104"/>
        <v>732.75979557069843</v>
      </c>
      <c r="K577" s="10">
        <f t="shared" si="105"/>
        <v>1246.5314931571697</v>
      </c>
      <c r="L577" s="10">
        <f t="shared" si="106"/>
        <v>1770274.8897049208</v>
      </c>
      <c r="M577" s="10"/>
      <c r="N577" s="10">
        <f t="shared" si="101"/>
        <v>1770274.8897049208</v>
      </c>
    </row>
    <row r="578" spans="1:14" x14ac:dyDescent="0.25">
      <c r="A578" s="35"/>
      <c r="B578" s="51" t="s">
        <v>401</v>
      </c>
      <c r="C578" s="35">
        <v>4</v>
      </c>
      <c r="D578" s="55">
        <v>7.2299999999999995</v>
      </c>
      <c r="E578" s="102">
        <v>816</v>
      </c>
      <c r="F578" s="120">
        <v>409490</v>
      </c>
      <c r="G578" s="41">
        <v>100</v>
      </c>
      <c r="H578" s="50">
        <f t="shared" si="103"/>
        <v>409490</v>
      </c>
      <c r="I578" s="10">
        <f t="shared" si="102"/>
        <v>0</v>
      </c>
      <c r="J578" s="10">
        <f t="shared" si="104"/>
        <v>501.82598039215685</v>
      </c>
      <c r="K578" s="10">
        <f t="shared" si="105"/>
        <v>1477.4653083357111</v>
      </c>
      <c r="L578" s="10">
        <f t="shared" si="106"/>
        <v>1483645.8736980464</v>
      </c>
      <c r="M578" s="10"/>
      <c r="N578" s="10">
        <f t="shared" si="101"/>
        <v>1483645.8736980464</v>
      </c>
    </row>
    <row r="579" spans="1:14" x14ac:dyDescent="0.25">
      <c r="A579" s="35"/>
      <c r="B579" s="51" t="s">
        <v>299</v>
      </c>
      <c r="C579" s="35">
        <v>4</v>
      </c>
      <c r="D579" s="55">
        <v>40.322299999999998</v>
      </c>
      <c r="E579" s="102">
        <v>2378</v>
      </c>
      <c r="F579" s="120">
        <v>2142560</v>
      </c>
      <c r="G579" s="41">
        <v>100</v>
      </c>
      <c r="H579" s="50">
        <f t="shared" si="103"/>
        <v>2142560</v>
      </c>
      <c r="I579" s="10">
        <f t="shared" si="102"/>
        <v>0</v>
      </c>
      <c r="J579" s="10">
        <f t="shared" si="104"/>
        <v>900.99243061396135</v>
      </c>
      <c r="K579" s="10">
        <f t="shared" si="105"/>
        <v>1078.2988581139066</v>
      </c>
      <c r="L579" s="10">
        <f t="shared" si="106"/>
        <v>1727332.7696709211</v>
      </c>
      <c r="M579" s="10"/>
      <c r="N579" s="10">
        <f t="shared" si="101"/>
        <v>1727332.7696709211</v>
      </c>
    </row>
    <row r="580" spans="1:14" x14ac:dyDescent="0.25">
      <c r="A580" s="35"/>
      <c r="B580" s="51" t="s">
        <v>402</v>
      </c>
      <c r="C580" s="35">
        <v>4</v>
      </c>
      <c r="D580" s="55">
        <v>5.835</v>
      </c>
      <c r="E580" s="102">
        <v>852</v>
      </c>
      <c r="F580" s="120">
        <v>263050</v>
      </c>
      <c r="G580" s="41">
        <v>100</v>
      </c>
      <c r="H580" s="50">
        <f t="shared" si="103"/>
        <v>263050</v>
      </c>
      <c r="I580" s="10">
        <f t="shared" si="102"/>
        <v>0</v>
      </c>
      <c r="J580" s="10">
        <f t="shared" si="104"/>
        <v>308.74413145539904</v>
      </c>
      <c r="K580" s="10">
        <f t="shared" si="105"/>
        <v>1670.5471572724691</v>
      </c>
      <c r="L580" s="10">
        <f t="shared" si="106"/>
        <v>1647100.2199873251</v>
      </c>
      <c r="M580" s="10"/>
      <c r="N580" s="10">
        <f t="shared" si="101"/>
        <v>1647100.2199873251</v>
      </c>
    </row>
    <row r="581" spans="1:14" x14ac:dyDescent="0.25">
      <c r="A581" s="35"/>
      <c r="B581" s="51" t="s">
        <v>881</v>
      </c>
      <c r="C581" s="35">
        <v>3</v>
      </c>
      <c r="D581" s="55">
        <v>31.644399999999997</v>
      </c>
      <c r="E581" s="102">
        <v>11466</v>
      </c>
      <c r="F581" s="120">
        <v>47200500</v>
      </c>
      <c r="G581" s="41">
        <v>50</v>
      </c>
      <c r="H581" s="50">
        <f t="shared" si="103"/>
        <v>23600250</v>
      </c>
      <c r="I581" s="10">
        <f t="shared" si="102"/>
        <v>23600250</v>
      </c>
      <c r="J581" s="10">
        <f t="shared" si="104"/>
        <v>4116.5620094191527</v>
      </c>
      <c r="K581" s="10">
        <f t="shared" si="105"/>
        <v>-2137.2707206912846</v>
      </c>
      <c r="L581" s="10">
        <f t="shared" si="106"/>
        <v>3148955.7253941521</v>
      </c>
      <c r="M581" s="10"/>
      <c r="N581" s="10">
        <f t="shared" si="101"/>
        <v>3148955.7253941521</v>
      </c>
    </row>
    <row r="582" spans="1:14" x14ac:dyDescent="0.25">
      <c r="A582" s="35"/>
      <c r="B582" s="51" t="s">
        <v>403</v>
      </c>
      <c r="C582" s="35">
        <v>4</v>
      </c>
      <c r="D582" s="55">
        <v>12.1113</v>
      </c>
      <c r="E582" s="102">
        <v>1788</v>
      </c>
      <c r="F582" s="120">
        <v>731740</v>
      </c>
      <c r="G582" s="41">
        <v>100</v>
      </c>
      <c r="H582" s="50">
        <f t="shared" si="103"/>
        <v>731740</v>
      </c>
      <c r="I582" s="10">
        <f t="shared" si="102"/>
        <v>0</v>
      </c>
      <c r="J582" s="10">
        <f t="shared" si="104"/>
        <v>409.25055928411632</v>
      </c>
      <c r="K582" s="10">
        <f t="shared" si="105"/>
        <v>1570.0407294437518</v>
      </c>
      <c r="L582" s="10">
        <f t="shared" si="106"/>
        <v>1839218.8171246531</v>
      </c>
      <c r="M582" s="10"/>
      <c r="N582" s="10">
        <f t="shared" si="101"/>
        <v>1839218.8171246531</v>
      </c>
    </row>
    <row r="583" spans="1:14" x14ac:dyDescent="0.25">
      <c r="A583" s="35"/>
      <c r="B583" s="51" t="s">
        <v>404</v>
      </c>
      <c r="C583" s="35">
        <v>4</v>
      </c>
      <c r="D583" s="55">
        <v>21.832999999999998</v>
      </c>
      <c r="E583" s="102">
        <v>3650</v>
      </c>
      <c r="F583" s="120">
        <v>3388690</v>
      </c>
      <c r="G583" s="41">
        <v>100</v>
      </c>
      <c r="H583" s="50">
        <f t="shared" si="103"/>
        <v>3388690</v>
      </c>
      <c r="I583" s="10">
        <f t="shared" si="102"/>
        <v>0</v>
      </c>
      <c r="J583" s="10">
        <f t="shared" si="104"/>
        <v>928.40821917808216</v>
      </c>
      <c r="K583" s="10">
        <f t="shared" si="105"/>
        <v>1050.8830695497859</v>
      </c>
      <c r="L583" s="10">
        <f t="shared" si="106"/>
        <v>1940582.1568794311</v>
      </c>
      <c r="M583" s="10"/>
      <c r="N583" s="10">
        <f t="shared" si="101"/>
        <v>1940582.1568794311</v>
      </c>
    </row>
    <row r="584" spans="1:14" x14ac:dyDescent="0.25">
      <c r="A584" s="35"/>
      <c r="B584" s="51" t="s">
        <v>405</v>
      </c>
      <c r="C584" s="35">
        <v>4</v>
      </c>
      <c r="D584" s="55">
        <v>25.650599999999997</v>
      </c>
      <c r="E584" s="102">
        <v>1940</v>
      </c>
      <c r="F584" s="120">
        <v>993400</v>
      </c>
      <c r="G584" s="41">
        <v>100</v>
      </c>
      <c r="H584" s="50">
        <f t="shared" si="103"/>
        <v>993400</v>
      </c>
      <c r="I584" s="10">
        <f t="shared" si="102"/>
        <v>0</v>
      </c>
      <c r="J584" s="10">
        <f t="shared" si="104"/>
        <v>512.06185567010311</v>
      </c>
      <c r="K584" s="10">
        <f t="shared" si="105"/>
        <v>1467.2294330577649</v>
      </c>
      <c r="L584" s="10">
        <f t="shared" si="106"/>
        <v>1862599.4659021581</v>
      </c>
      <c r="M584" s="10"/>
      <c r="N584" s="10">
        <f t="shared" si="101"/>
        <v>1862599.4659021581</v>
      </c>
    </row>
    <row r="585" spans="1:14" x14ac:dyDescent="0.25">
      <c r="A585" s="35"/>
      <c r="B585" s="51" t="s">
        <v>406</v>
      </c>
      <c r="C585" s="35">
        <v>4</v>
      </c>
      <c r="D585" s="55">
        <v>13.840599999999998</v>
      </c>
      <c r="E585" s="102">
        <v>1464</v>
      </c>
      <c r="F585" s="120">
        <v>1538480</v>
      </c>
      <c r="G585" s="41">
        <v>100</v>
      </c>
      <c r="H585" s="50">
        <f t="shared" si="103"/>
        <v>1538480</v>
      </c>
      <c r="I585" s="10">
        <f t="shared" si="102"/>
        <v>0</v>
      </c>
      <c r="J585" s="10">
        <f t="shared" si="104"/>
        <v>1050.8743169398906</v>
      </c>
      <c r="K585" s="10">
        <f t="shared" si="105"/>
        <v>928.41697178797745</v>
      </c>
      <c r="L585" s="10">
        <f t="shared" si="106"/>
        <v>1227871.0046049466</v>
      </c>
      <c r="M585" s="10"/>
      <c r="N585" s="10">
        <f t="shared" si="101"/>
        <v>1227871.0046049466</v>
      </c>
    </row>
    <row r="586" spans="1:14" x14ac:dyDescent="0.25">
      <c r="A586" s="35"/>
      <c r="B586" s="51" t="s">
        <v>407</v>
      </c>
      <c r="C586" s="35">
        <v>4</v>
      </c>
      <c r="D586" s="55">
        <v>7.8751000000000007</v>
      </c>
      <c r="E586" s="102">
        <v>595</v>
      </c>
      <c r="F586" s="120">
        <v>234000</v>
      </c>
      <c r="G586" s="41">
        <v>100</v>
      </c>
      <c r="H586" s="50">
        <f t="shared" si="103"/>
        <v>234000</v>
      </c>
      <c r="I586" s="10">
        <f t="shared" si="102"/>
        <v>0</v>
      </c>
      <c r="J586" s="10">
        <f t="shared" si="104"/>
        <v>393.27731092436977</v>
      </c>
      <c r="K586" s="10">
        <f t="shared" si="105"/>
        <v>1586.0139778034982</v>
      </c>
      <c r="L586" s="10">
        <f t="shared" si="106"/>
        <v>1520065.2487341238</v>
      </c>
      <c r="M586" s="10"/>
      <c r="N586" s="10">
        <f t="shared" si="101"/>
        <v>1520065.2487341238</v>
      </c>
    </row>
    <row r="587" spans="1:14" x14ac:dyDescent="0.25">
      <c r="A587" s="35"/>
      <c r="B587" s="51" t="s">
        <v>408</v>
      </c>
      <c r="C587" s="35">
        <v>4</v>
      </c>
      <c r="D587" s="55">
        <v>45.59</v>
      </c>
      <c r="E587" s="102">
        <v>4110</v>
      </c>
      <c r="F587" s="120">
        <v>3345910</v>
      </c>
      <c r="G587" s="41">
        <v>100</v>
      </c>
      <c r="H587" s="50">
        <f t="shared" si="103"/>
        <v>3345910</v>
      </c>
      <c r="I587" s="10">
        <f t="shared" si="102"/>
        <v>0</v>
      </c>
      <c r="J587" s="10">
        <f t="shared" si="104"/>
        <v>814.09002433090029</v>
      </c>
      <c r="K587" s="10">
        <f t="shared" si="105"/>
        <v>1165.2012643969679</v>
      </c>
      <c r="L587" s="10">
        <f t="shared" si="106"/>
        <v>2278086.3020071224</v>
      </c>
      <c r="M587" s="10"/>
      <c r="N587" s="10">
        <f t="shared" si="101"/>
        <v>2278086.3020071224</v>
      </c>
    </row>
    <row r="588" spans="1:14" x14ac:dyDescent="0.25">
      <c r="A588" s="35"/>
      <c r="B588" s="51" t="s">
        <v>409</v>
      </c>
      <c r="C588" s="35">
        <v>4</v>
      </c>
      <c r="D588" s="55">
        <v>77.631799999999998</v>
      </c>
      <c r="E588" s="102">
        <v>5098</v>
      </c>
      <c r="F588" s="120">
        <v>5345920</v>
      </c>
      <c r="G588" s="41">
        <v>100</v>
      </c>
      <c r="H588" s="50">
        <f t="shared" si="103"/>
        <v>5345920</v>
      </c>
      <c r="I588" s="10">
        <f t="shared" si="102"/>
        <v>0</v>
      </c>
      <c r="J588" s="10">
        <f t="shared" si="104"/>
        <v>1048.6308356218124</v>
      </c>
      <c r="K588" s="10">
        <f t="shared" si="105"/>
        <v>930.66045310605568</v>
      </c>
      <c r="L588" s="10">
        <f t="shared" si="106"/>
        <v>2504368.9831924899</v>
      </c>
      <c r="M588" s="10"/>
      <c r="N588" s="10">
        <f t="shared" si="101"/>
        <v>2504368.9831924899</v>
      </c>
    </row>
    <row r="589" spans="1:14" x14ac:dyDescent="0.25">
      <c r="A589" s="35"/>
      <c r="B589" s="51" t="s">
        <v>410</v>
      </c>
      <c r="C589" s="35">
        <v>4</v>
      </c>
      <c r="D589" s="55">
        <v>34.059899999999999</v>
      </c>
      <c r="E589" s="102">
        <v>4274</v>
      </c>
      <c r="F589" s="120">
        <v>2365960</v>
      </c>
      <c r="G589" s="41">
        <v>100</v>
      </c>
      <c r="H589" s="50">
        <f t="shared" si="103"/>
        <v>2365960</v>
      </c>
      <c r="I589" s="10">
        <f t="shared" si="102"/>
        <v>0</v>
      </c>
      <c r="J589" s="10">
        <f t="shared" si="104"/>
        <v>553.57042583060365</v>
      </c>
      <c r="K589" s="10">
        <f t="shared" si="105"/>
        <v>1425.7208628972644</v>
      </c>
      <c r="L589" s="10">
        <f t="shared" si="106"/>
        <v>2479053.3969704709</v>
      </c>
      <c r="M589" s="10"/>
      <c r="N589" s="10">
        <f t="shared" si="101"/>
        <v>2479053.3969704709</v>
      </c>
    </row>
    <row r="590" spans="1:14" x14ac:dyDescent="0.25">
      <c r="A590" s="35"/>
      <c r="B590" s="51" t="s">
        <v>411</v>
      </c>
      <c r="C590" s="35">
        <v>4</v>
      </c>
      <c r="D590" s="55">
        <v>8.8218999999999994</v>
      </c>
      <c r="E590" s="102">
        <v>1309</v>
      </c>
      <c r="F590" s="120">
        <v>3445649.9999999995</v>
      </c>
      <c r="G590" s="41">
        <v>100</v>
      </c>
      <c r="H590" s="50">
        <f t="shared" si="103"/>
        <v>3445649.9999999995</v>
      </c>
      <c r="I590" s="10">
        <f t="shared" si="102"/>
        <v>0</v>
      </c>
      <c r="J590" s="10">
        <f t="shared" si="104"/>
        <v>2632.276546982429</v>
      </c>
      <c r="K590" s="10">
        <f t="shared" si="105"/>
        <v>-652.9852582545609</v>
      </c>
      <c r="L590" s="10">
        <f t="shared" si="106"/>
        <v>386297.67312735377</v>
      </c>
      <c r="M590" s="10"/>
      <c r="N590" s="10">
        <f t="shared" si="101"/>
        <v>386297.67312735377</v>
      </c>
    </row>
    <row r="591" spans="1:14" x14ac:dyDescent="0.25">
      <c r="A591" s="35"/>
      <c r="B591" s="51" t="s">
        <v>412</v>
      </c>
      <c r="C591" s="35">
        <v>4</v>
      </c>
      <c r="D591" s="55">
        <v>23.27</v>
      </c>
      <c r="E591" s="102">
        <v>2336</v>
      </c>
      <c r="F591" s="120">
        <v>2465820</v>
      </c>
      <c r="G591" s="41">
        <v>100</v>
      </c>
      <c r="H591" s="50">
        <f t="shared" si="103"/>
        <v>2465820</v>
      </c>
      <c r="I591" s="10">
        <f t="shared" si="102"/>
        <v>0</v>
      </c>
      <c r="J591" s="10">
        <f t="shared" si="104"/>
        <v>1055.5736301369864</v>
      </c>
      <c r="K591" s="10">
        <f t="shared" si="105"/>
        <v>923.71765859088168</v>
      </c>
      <c r="L591" s="10">
        <f t="shared" si="106"/>
        <v>1499559.4939671205</v>
      </c>
      <c r="M591" s="10"/>
      <c r="N591" s="10">
        <f t="shared" si="101"/>
        <v>1499559.4939671205</v>
      </c>
    </row>
    <row r="592" spans="1:14" x14ac:dyDescent="0.25">
      <c r="A592" s="35"/>
      <c r="B592" s="51" t="s">
        <v>794</v>
      </c>
      <c r="C592" s="35">
        <v>4</v>
      </c>
      <c r="D592" s="55">
        <v>41.862299999999991</v>
      </c>
      <c r="E592" s="102">
        <v>3186</v>
      </c>
      <c r="F592" s="120">
        <v>1667360.0000000002</v>
      </c>
      <c r="G592" s="41">
        <v>100</v>
      </c>
      <c r="H592" s="50">
        <f t="shared" si="103"/>
        <v>1667360.0000000002</v>
      </c>
      <c r="I592" s="10">
        <f t="shared" si="102"/>
        <v>0</v>
      </c>
      <c r="J592" s="10">
        <f t="shared" si="104"/>
        <v>523.33961079723804</v>
      </c>
      <c r="K592" s="10">
        <f t="shared" si="105"/>
        <v>1455.95167793063</v>
      </c>
      <c r="L592" s="10">
        <f t="shared" si="106"/>
        <v>2261091.2351309704</v>
      </c>
      <c r="M592" s="10"/>
      <c r="N592" s="10">
        <f t="shared" si="101"/>
        <v>2261091.2351309704</v>
      </c>
    </row>
    <row r="593" spans="1:14" x14ac:dyDescent="0.25">
      <c r="A593" s="35"/>
      <c r="B593" s="51" t="s">
        <v>413</v>
      </c>
      <c r="C593" s="35">
        <v>4</v>
      </c>
      <c r="D593" s="55">
        <v>27.890700000000002</v>
      </c>
      <c r="E593" s="102">
        <v>1975</v>
      </c>
      <c r="F593" s="120">
        <v>1656360.0000000002</v>
      </c>
      <c r="G593" s="41">
        <v>100</v>
      </c>
      <c r="H593" s="50">
        <f t="shared" si="103"/>
        <v>1656360.0000000002</v>
      </c>
      <c r="I593" s="10">
        <f t="shared" si="102"/>
        <v>0</v>
      </c>
      <c r="J593" s="10">
        <f t="shared" si="104"/>
        <v>838.66329113924064</v>
      </c>
      <c r="K593" s="10">
        <f t="shared" si="105"/>
        <v>1140.6279975886273</v>
      </c>
      <c r="L593" s="10">
        <f t="shared" si="106"/>
        <v>1610472.6239420832</v>
      </c>
      <c r="M593" s="10"/>
      <c r="N593" s="10">
        <f t="shared" si="101"/>
        <v>1610472.6239420832</v>
      </c>
    </row>
    <row r="594" spans="1:14" x14ac:dyDescent="0.25">
      <c r="A594" s="35"/>
      <c r="B594" s="51" t="s">
        <v>795</v>
      </c>
      <c r="C594" s="35">
        <v>4</v>
      </c>
      <c r="D594" s="55">
        <v>36.872</v>
      </c>
      <c r="E594" s="102">
        <v>2457</v>
      </c>
      <c r="F594" s="120">
        <v>1803750</v>
      </c>
      <c r="G594" s="41">
        <v>100</v>
      </c>
      <c r="H594" s="50">
        <f t="shared" si="103"/>
        <v>1803750</v>
      </c>
      <c r="I594" s="10">
        <f t="shared" si="102"/>
        <v>0</v>
      </c>
      <c r="J594" s="10">
        <f t="shared" si="104"/>
        <v>734.1269841269841</v>
      </c>
      <c r="K594" s="10">
        <f t="shared" si="105"/>
        <v>1245.164304600884</v>
      </c>
      <c r="L594" s="10">
        <f t="shared" si="106"/>
        <v>1869516.2317883931</v>
      </c>
      <c r="M594" s="10"/>
      <c r="N594" s="10">
        <f t="shared" si="101"/>
        <v>1869516.2317883931</v>
      </c>
    </row>
    <row r="595" spans="1:14" x14ac:dyDescent="0.25">
      <c r="A595" s="35"/>
      <c r="B595" s="51" t="s">
        <v>414</v>
      </c>
      <c r="C595" s="35">
        <v>4</v>
      </c>
      <c r="D595" s="55">
        <v>19.46</v>
      </c>
      <c r="E595" s="102">
        <v>856</v>
      </c>
      <c r="F595" s="120">
        <v>674180</v>
      </c>
      <c r="G595" s="41">
        <v>100</v>
      </c>
      <c r="H595" s="50">
        <f t="shared" si="103"/>
        <v>674180</v>
      </c>
      <c r="I595" s="10">
        <f t="shared" si="102"/>
        <v>0</v>
      </c>
      <c r="J595" s="10">
        <f t="shared" si="104"/>
        <v>787.59345794392527</v>
      </c>
      <c r="K595" s="10">
        <f t="shared" si="105"/>
        <v>1191.6978307839427</v>
      </c>
      <c r="L595" s="10">
        <f t="shared" si="106"/>
        <v>1318322.2175726709</v>
      </c>
      <c r="M595" s="10"/>
      <c r="N595" s="10">
        <f t="shared" si="101"/>
        <v>1318322.2175726709</v>
      </c>
    </row>
    <row r="596" spans="1:14" x14ac:dyDescent="0.25">
      <c r="A596" s="35"/>
      <c r="B596" s="51" t="s">
        <v>796</v>
      </c>
      <c r="C596" s="35">
        <v>4</v>
      </c>
      <c r="D596" s="55">
        <v>29.534099999999999</v>
      </c>
      <c r="E596" s="102">
        <v>1774</v>
      </c>
      <c r="F596" s="120">
        <v>1076800</v>
      </c>
      <c r="G596" s="41">
        <v>100</v>
      </c>
      <c r="H596" s="50">
        <f t="shared" si="103"/>
        <v>1076800</v>
      </c>
      <c r="I596" s="10">
        <f t="shared" si="102"/>
        <v>0</v>
      </c>
      <c r="J596" s="10">
        <f t="shared" si="104"/>
        <v>606.98985343855691</v>
      </c>
      <c r="K596" s="10">
        <f t="shared" si="105"/>
        <v>1372.301435289311</v>
      </c>
      <c r="L596" s="10">
        <f t="shared" si="106"/>
        <v>1760066.8828677856</v>
      </c>
      <c r="M596" s="10"/>
      <c r="N596" s="10">
        <f t="shared" si="101"/>
        <v>1760066.8828677856</v>
      </c>
    </row>
    <row r="597" spans="1:14" x14ac:dyDescent="0.25">
      <c r="A597" s="35"/>
      <c r="B597" s="4"/>
      <c r="C597" s="4"/>
      <c r="D597" s="55">
        <v>0</v>
      </c>
      <c r="E597" s="104"/>
      <c r="F597" s="65"/>
      <c r="G597" s="41"/>
      <c r="H597" s="65"/>
      <c r="I597" s="66"/>
      <c r="J597" s="66"/>
      <c r="K597" s="10"/>
      <c r="L597" s="10"/>
      <c r="M597" s="10"/>
      <c r="N597" s="10"/>
    </row>
    <row r="598" spans="1:14" x14ac:dyDescent="0.25">
      <c r="A598" s="30" t="s">
        <v>415</v>
      </c>
      <c r="B598" s="43" t="s">
        <v>2</v>
      </c>
      <c r="C598" s="44"/>
      <c r="D598" s="3">
        <v>764.73369999999989</v>
      </c>
      <c r="E598" s="105">
        <f>E599</f>
        <v>31405</v>
      </c>
      <c r="F598" s="37">
        <v>0</v>
      </c>
      <c r="G598" s="41"/>
      <c r="H598" s="37">
        <f>H600</f>
        <v>6182540</v>
      </c>
      <c r="I598" s="8">
        <f>I600</f>
        <v>-6182540</v>
      </c>
      <c r="J598" s="8"/>
      <c r="K598" s="10"/>
      <c r="L598" s="10"/>
      <c r="M598" s="9">
        <f>M600</f>
        <v>14152263.581449881</v>
      </c>
      <c r="N598" s="8">
        <f t="shared" si="101"/>
        <v>14152263.581449881</v>
      </c>
    </row>
    <row r="599" spans="1:14" x14ac:dyDescent="0.25">
      <c r="A599" s="30" t="s">
        <v>415</v>
      </c>
      <c r="B599" s="43" t="s">
        <v>3</v>
      </c>
      <c r="C599" s="44"/>
      <c r="D599" s="3">
        <v>764.73369999999989</v>
      </c>
      <c r="E599" s="105">
        <f>SUM(E601:E625)</f>
        <v>31405</v>
      </c>
      <c r="F599" s="37">
        <f>SUM(F601:F625)</f>
        <v>42581630</v>
      </c>
      <c r="G599" s="41"/>
      <c r="H599" s="37">
        <f>SUM(H601:H625)</f>
        <v>30216550</v>
      </c>
      <c r="I599" s="8">
        <f>SUM(I601:I625)</f>
        <v>12365080</v>
      </c>
      <c r="J599" s="8"/>
      <c r="K599" s="10"/>
      <c r="L599" s="8">
        <f>SUM(L601:L625)</f>
        <v>38431550.848126769</v>
      </c>
      <c r="M599" s="10"/>
      <c r="N599" s="8">
        <f t="shared" si="101"/>
        <v>38431550.848126769</v>
      </c>
    </row>
    <row r="600" spans="1:14" x14ac:dyDescent="0.25">
      <c r="A600" s="35"/>
      <c r="B600" s="51" t="s">
        <v>26</v>
      </c>
      <c r="C600" s="35">
        <v>2</v>
      </c>
      <c r="D600" s="55">
        <v>0</v>
      </c>
      <c r="E600" s="108"/>
      <c r="F600" s="50">
        <v>0</v>
      </c>
      <c r="G600" s="41">
        <v>25</v>
      </c>
      <c r="H600" s="50">
        <f>F613*G600/100</f>
        <v>6182540</v>
      </c>
      <c r="I600" s="10">
        <f t="shared" ref="I600:I625" si="107">F600-H600</f>
        <v>-6182540</v>
      </c>
      <c r="J600" s="10"/>
      <c r="K600" s="10"/>
      <c r="L600" s="10"/>
      <c r="M600" s="10">
        <f>($L$7*$L$8*E598/$L$10)+($L$7*$L$9*D598/$L$11)</f>
        <v>14152263.581449881</v>
      </c>
      <c r="N600" s="10">
        <f t="shared" si="101"/>
        <v>14152263.581449881</v>
      </c>
    </row>
    <row r="601" spans="1:14" x14ac:dyDescent="0.25">
      <c r="A601" s="35"/>
      <c r="B601" s="51" t="s">
        <v>416</v>
      </c>
      <c r="C601" s="35">
        <v>4</v>
      </c>
      <c r="D601" s="55">
        <v>35.596600000000002</v>
      </c>
      <c r="E601" s="102">
        <v>686</v>
      </c>
      <c r="F601" s="120">
        <v>285150</v>
      </c>
      <c r="G601" s="41">
        <v>100</v>
      </c>
      <c r="H601" s="50">
        <f t="shared" ref="H601:H625" si="108">F601*G601/100</f>
        <v>285150</v>
      </c>
      <c r="I601" s="10">
        <f t="shared" si="107"/>
        <v>0</v>
      </c>
      <c r="J601" s="10">
        <f t="shared" ref="J601:J625" si="109">F601/E601</f>
        <v>415.67055393586008</v>
      </c>
      <c r="K601" s="10">
        <f t="shared" ref="K601:K625" si="110">$J$11*$J$19-J601</f>
        <v>1563.6207347920081</v>
      </c>
      <c r="L601" s="10">
        <f t="shared" ref="L601:L625" si="111">IF(K601&gt;0,$J$7*$J$8*(K601/$K$19),0)+$J$7*$J$9*(E601/$E$19)+$J$7*$J$10*(D601/$D$19)</f>
        <v>1667689.0525052461</v>
      </c>
      <c r="M601" s="10"/>
      <c r="N601" s="10">
        <f t="shared" si="101"/>
        <v>1667689.0525052461</v>
      </c>
    </row>
    <row r="602" spans="1:14" x14ac:dyDescent="0.25">
      <c r="A602" s="35"/>
      <c r="B602" s="51" t="s">
        <v>797</v>
      </c>
      <c r="C602" s="35">
        <v>4</v>
      </c>
      <c r="D602" s="55">
        <v>33.409199999999998</v>
      </c>
      <c r="E602" s="102">
        <v>510</v>
      </c>
      <c r="F602" s="120">
        <v>477240</v>
      </c>
      <c r="G602" s="41">
        <v>100</v>
      </c>
      <c r="H602" s="50">
        <f t="shared" si="108"/>
        <v>477240</v>
      </c>
      <c r="I602" s="10">
        <f t="shared" si="107"/>
        <v>0</v>
      </c>
      <c r="J602" s="10">
        <f t="shared" si="109"/>
        <v>935.76470588235293</v>
      </c>
      <c r="K602" s="10">
        <f t="shared" si="110"/>
        <v>1043.5265828455151</v>
      </c>
      <c r="L602" s="10">
        <f t="shared" si="111"/>
        <v>1176232.0143163437</v>
      </c>
      <c r="M602" s="10"/>
      <c r="N602" s="10">
        <f t="shared" si="101"/>
        <v>1176232.0143163437</v>
      </c>
    </row>
    <row r="603" spans="1:14" x14ac:dyDescent="0.25">
      <c r="A603" s="35"/>
      <c r="B603" s="51" t="s">
        <v>417</v>
      </c>
      <c r="C603" s="35">
        <v>4</v>
      </c>
      <c r="D603" s="55">
        <v>65.508599999999987</v>
      </c>
      <c r="E603" s="102">
        <v>2596</v>
      </c>
      <c r="F603" s="120">
        <v>1026490</v>
      </c>
      <c r="G603" s="41">
        <v>100</v>
      </c>
      <c r="H603" s="50">
        <f t="shared" si="108"/>
        <v>1026490</v>
      </c>
      <c r="I603" s="10">
        <f t="shared" si="107"/>
        <v>0</v>
      </c>
      <c r="J603" s="10">
        <f t="shared" si="109"/>
        <v>395.41217257318954</v>
      </c>
      <c r="K603" s="10">
        <f t="shared" si="110"/>
        <v>1583.8791161546785</v>
      </c>
      <c r="L603" s="10">
        <f t="shared" si="111"/>
        <v>2335935.2402026411</v>
      </c>
      <c r="M603" s="10"/>
      <c r="N603" s="10">
        <f t="shared" si="101"/>
        <v>2335935.2402026411</v>
      </c>
    </row>
    <row r="604" spans="1:14" s="31" customFormat="1" x14ac:dyDescent="0.25">
      <c r="A604" s="35"/>
      <c r="B604" s="51" t="s">
        <v>418</v>
      </c>
      <c r="C604" s="35">
        <v>4</v>
      </c>
      <c r="D604" s="55">
        <v>41.834899999999998</v>
      </c>
      <c r="E604" s="102">
        <v>1239</v>
      </c>
      <c r="F604" s="154">
        <v>1479040</v>
      </c>
      <c r="G604" s="41">
        <v>100</v>
      </c>
      <c r="H604" s="50">
        <f t="shared" si="108"/>
        <v>1479040</v>
      </c>
      <c r="I604" s="50">
        <f t="shared" si="107"/>
        <v>0</v>
      </c>
      <c r="J604" s="50">
        <f t="shared" si="109"/>
        <v>1193.7368845843423</v>
      </c>
      <c r="K604" s="50">
        <f t="shared" si="110"/>
        <v>785.55440414352574</v>
      </c>
      <c r="L604" s="50">
        <f t="shared" si="111"/>
        <v>1193988.7236316067</v>
      </c>
      <c r="M604" s="50"/>
      <c r="N604" s="50">
        <f t="shared" si="101"/>
        <v>1193988.7236316067</v>
      </c>
    </row>
    <row r="605" spans="1:14" x14ac:dyDescent="0.25">
      <c r="A605" s="35"/>
      <c r="B605" s="51" t="s">
        <v>798</v>
      </c>
      <c r="C605" s="35">
        <v>4</v>
      </c>
      <c r="D605" s="55">
        <v>17.8841</v>
      </c>
      <c r="E605" s="102">
        <v>937</v>
      </c>
      <c r="F605" s="120">
        <v>376030</v>
      </c>
      <c r="G605" s="41">
        <v>100</v>
      </c>
      <c r="H605" s="50">
        <f t="shared" si="108"/>
        <v>376030</v>
      </c>
      <c r="I605" s="10">
        <f t="shared" si="107"/>
        <v>0</v>
      </c>
      <c r="J605" s="10">
        <f t="shared" si="109"/>
        <v>401.31270010672358</v>
      </c>
      <c r="K605" s="10">
        <f t="shared" si="110"/>
        <v>1577.9785886211444</v>
      </c>
      <c r="L605" s="10">
        <f t="shared" si="111"/>
        <v>1653919.1004303519</v>
      </c>
      <c r="M605" s="10"/>
      <c r="N605" s="10">
        <f t="shared" si="101"/>
        <v>1653919.1004303519</v>
      </c>
    </row>
    <row r="606" spans="1:14" x14ac:dyDescent="0.25">
      <c r="A606" s="35"/>
      <c r="B606" s="51" t="s">
        <v>419</v>
      </c>
      <c r="C606" s="35">
        <v>4</v>
      </c>
      <c r="D606" s="55">
        <v>32.975500000000004</v>
      </c>
      <c r="E606" s="102">
        <v>634</v>
      </c>
      <c r="F606" s="120">
        <v>593050</v>
      </c>
      <c r="G606" s="41">
        <v>100</v>
      </c>
      <c r="H606" s="50">
        <f t="shared" si="108"/>
        <v>593050</v>
      </c>
      <c r="I606" s="10">
        <f t="shared" si="107"/>
        <v>0</v>
      </c>
      <c r="J606" s="10">
        <f t="shared" si="109"/>
        <v>935.41009463722401</v>
      </c>
      <c r="K606" s="10">
        <f t="shared" si="110"/>
        <v>1043.8811940906439</v>
      </c>
      <c r="L606" s="10">
        <f t="shared" si="111"/>
        <v>1206590.7228231099</v>
      </c>
      <c r="M606" s="10"/>
      <c r="N606" s="10">
        <f t="shared" si="101"/>
        <v>1206590.7228231099</v>
      </c>
    </row>
    <row r="607" spans="1:14" x14ac:dyDescent="0.25">
      <c r="A607" s="35"/>
      <c r="B607" s="51" t="s">
        <v>420</v>
      </c>
      <c r="C607" s="35">
        <v>4</v>
      </c>
      <c r="D607" s="55">
        <v>20.041899999999998</v>
      </c>
      <c r="E607" s="102">
        <v>793</v>
      </c>
      <c r="F607" s="120">
        <v>333260</v>
      </c>
      <c r="G607" s="41">
        <v>100</v>
      </c>
      <c r="H607" s="50">
        <f t="shared" si="108"/>
        <v>333260</v>
      </c>
      <c r="I607" s="10">
        <f t="shared" si="107"/>
        <v>0</v>
      </c>
      <c r="J607" s="10">
        <f t="shared" si="109"/>
        <v>420.25220680958387</v>
      </c>
      <c r="K607" s="10">
        <f t="shared" si="110"/>
        <v>1559.0390819182842</v>
      </c>
      <c r="L607" s="10">
        <f t="shared" si="111"/>
        <v>1611700.6184487215</v>
      </c>
      <c r="M607" s="10"/>
      <c r="N607" s="10">
        <f t="shared" si="101"/>
        <v>1611700.6184487215</v>
      </c>
    </row>
    <row r="608" spans="1:14" x14ac:dyDescent="0.25">
      <c r="A608" s="35"/>
      <c r="B608" s="51" t="s">
        <v>421</v>
      </c>
      <c r="C608" s="35">
        <v>4</v>
      </c>
      <c r="D608" s="55">
        <v>27.4086</v>
      </c>
      <c r="E608" s="102">
        <v>1158</v>
      </c>
      <c r="F608" s="120">
        <v>378940</v>
      </c>
      <c r="G608" s="41">
        <v>100</v>
      </c>
      <c r="H608" s="50">
        <f t="shared" si="108"/>
        <v>378940</v>
      </c>
      <c r="I608" s="10">
        <f t="shared" si="107"/>
        <v>0</v>
      </c>
      <c r="J608" s="10">
        <f t="shared" si="109"/>
        <v>327.23661485319519</v>
      </c>
      <c r="K608" s="10">
        <f t="shared" si="110"/>
        <v>1652.054673874673</v>
      </c>
      <c r="L608" s="10">
        <f t="shared" si="111"/>
        <v>1822344.5326118462</v>
      </c>
      <c r="M608" s="10"/>
      <c r="N608" s="10">
        <f t="shared" si="101"/>
        <v>1822344.5326118462</v>
      </c>
    </row>
    <row r="609" spans="1:14" x14ac:dyDescent="0.25">
      <c r="A609" s="35"/>
      <c r="B609" s="51" t="s">
        <v>422</v>
      </c>
      <c r="C609" s="35">
        <v>4</v>
      </c>
      <c r="D609" s="55">
        <v>26.490100000000002</v>
      </c>
      <c r="E609" s="102">
        <v>1168</v>
      </c>
      <c r="F609" s="120">
        <v>567430</v>
      </c>
      <c r="G609" s="41">
        <v>100</v>
      </c>
      <c r="H609" s="50">
        <f t="shared" si="108"/>
        <v>567430</v>
      </c>
      <c r="I609" s="10">
        <f t="shared" si="107"/>
        <v>0</v>
      </c>
      <c r="J609" s="10">
        <f t="shared" si="109"/>
        <v>485.81335616438355</v>
      </c>
      <c r="K609" s="10">
        <f t="shared" si="110"/>
        <v>1493.4779325634845</v>
      </c>
      <c r="L609" s="10">
        <f t="shared" si="111"/>
        <v>1687784.8830416731</v>
      </c>
      <c r="M609" s="10"/>
      <c r="N609" s="10">
        <f t="shared" si="101"/>
        <v>1687784.8830416731</v>
      </c>
    </row>
    <row r="610" spans="1:14" x14ac:dyDescent="0.25">
      <c r="A610" s="35"/>
      <c r="B610" s="51" t="s">
        <v>423</v>
      </c>
      <c r="C610" s="35">
        <v>4</v>
      </c>
      <c r="D610" s="55">
        <v>44.840200000000003</v>
      </c>
      <c r="E610" s="102">
        <v>2053</v>
      </c>
      <c r="F610" s="120">
        <v>963150</v>
      </c>
      <c r="G610" s="41">
        <v>100</v>
      </c>
      <c r="H610" s="50">
        <f t="shared" si="108"/>
        <v>963150</v>
      </c>
      <c r="I610" s="10">
        <f t="shared" si="107"/>
        <v>0</v>
      </c>
      <c r="J610" s="10">
        <f t="shared" si="109"/>
        <v>469.14271797369702</v>
      </c>
      <c r="K610" s="10">
        <f t="shared" si="110"/>
        <v>1510.148570754171</v>
      </c>
      <c r="L610" s="10">
        <f t="shared" si="111"/>
        <v>2026603.3018309444</v>
      </c>
      <c r="M610" s="10"/>
      <c r="N610" s="10">
        <f t="shared" si="101"/>
        <v>2026603.3018309444</v>
      </c>
    </row>
    <row r="611" spans="1:14" x14ac:dyDescent="0.25">
      <c r="A611" s="35"/>
      <c r="B611" s="51" t="s">
        <v>799</v>
      </c>
      <c r="C611" s="35">
        <v>4</v>
      </c>
      <c r="D611" s="55">
        <v>19.890900000000002</v>
      </c>
      <c r="E611" s="102">
        <v>551</v>
      </c>
      <c r="F611" s="120">
        <v>327480</v>
      </c>
      <c r="G611" s="41">
        <v>100</v>
      </c>
      <c r="H611" s="50">
        <f t="shared" si="108"/>
        <v>327480</v>
      </c>
      <c r="I611" s="10">
        <f t="shared" si="107"/>
        <v>0</v>
      </c>
      <c r="J611" s="10">
        <f t="shared" si="109"/>
        <v>594.33756805807627</v>
      </c>
      <c r="K611" s="10">
        <f t="shared" si="110"/>
        <v>1384.9537206697919</v>
      </c>
      <c r="L611" s="10">
        <f t="shared" si="111"/>
        <v>1402507.835185833</v>
      </c>
      <c r="M611" s="10"/>
      <c r="N611" s="10">
        <f t="shared" si="101"/>
        <v>1402507.835185833</v>
      </c>
    </row>
    <row r="612" spans="1:14" x14ac:dyDescent="0.25">
      <c r="A612" s="35"/>
      <c r="B612" s="51" t="s">
        <v>424</v>
      </c>
      <c r="C612" s="35">
        <v>4</v>
      </c>
      <c r="D612" s="55">
        <v>27.044200000000004</v>
      </c>
      <c r="E612" s="102">
        <v>2853</v>
      </c>
      <c r="F612" s="120">
        <v>3503040</v>
      </c>
      <c r="G612" s="41">
        <v>100</v>
      </c>
      <c r="H612" s="50">
        <f t="shared" si="108"/>
        <v>3503040</v>
      </c>
      <c r="I612" s="10">
        <f t="shared" si="107"/>
        <v>0</v>
      </c>
      <c r="J612" s="10">
        <f t="shared" si="109"/>
        <v>1227.844374342797</v>
      </c>
      <c r="K612" s="10">
        <f t="shared" si="110"/>
        <v>751.44691438507107</v>
      </c>
      <c r="L612" s="10">
        <f t="shared" si="111"/>
        <v>1509747.3313296635</v>
      </c>
      <c r="M612" s="10"/>
      <c r="N612" s="10">
        <f t="shared" si="101"/>
        <v>1509747.3313296635</v>
      </c>
    </row>
    <row r="613" spans="1:14" x14ac:dyDescent="0.25">
      <c r="A613" s="35"/>
      <c r="B613" s="51" t="s">
        <v>893</v>
      </c>
      <c r="C613" s="35">
        <v>3</v>
      </c>
      <c r="D613" s="55">
        <v>34.136299999999999</v>
      </c>
      <c r="E613" s="102">
        <v>5475</v>
      </c>
      <c r="F613" s="120">
        <v>24730160</v>
      </c>
      <c r="G613" s="41">
        <v>50</v>
      </c>
      <c r="H613" s="50">
        <f t="shared" si="108"/>
        <v>12365080</v>
      </c>
      <c r="I613" s="10">
        <f t="shared" si="107"/>
        <v>12365080</v>
      </c>
      <c r="J613" s="10">
        <f t="shared" si="109"/>
        <v>4516.9242009132422</v>
      </c>
      <c r="K613" s="10">
        <f t="shared" si="110"/>
        <v>-2537.6329121853742</v>
      </c>
      <c r="L613" s="10">
        <f t="shared" si="111"/>
        <v>1601511.2174582919</v>
      </c>
      <c r="M613" s="10"/>
      <c r="N613" s="10">
        <f t="shared" si="101"/>
        <v>1601511.2174582919</v>
      </c>
    </row>
    <row r="614" spans="1:14" x14ac:dyDescent="0.25">
      <c r="A614" s="35"/>
      <c r="B614" s="51" t="s">
        <v>425</v>
      </c>
      <c r="C614" s="35">
        <v>4</v>
      </c>
      <c r="D614" s="55">
        <v>18.03</v>
      </c>
      <c r="E614" s="102">
        <v>672</v>
      </c>
      <c r="F614" s="120">
        <v>350480</v>
      </c>
      <c r="G614" s="41">
        <v>100</v>
      </c>
      <c r="H614" s="50">
        <f t="shared" si="108"/>
        <v>350480</v>
      </c>
      <c r="I614" s="10">
        <f t="shared" si="107"/>
        <v>0</v>
      </c>
      <c r="J614" s="10">
        <f t="shared" si="109"/>
        <v>521.54761904761904</v>
      </c>
      <c r="K614" s="10">
        <f t="shared" si="110"/>
        <v>1457.743669680249</v>
      </c>
      <c r="L614" s="10">
        <f t="shared" si="111"/>
        <v>1485238.0649559358</v>
      </c>
      <c r="M614" s="10"/>
      <c r="N614" s="10">
        <f t="shared" si="101"/>
        <v>1485238.0649559358</v>
      </c>
    </row>
    <row r="615" spans="1:14" x14ac:dyDescent="0.25">
      <c r="A615" s="35"/>
      <c r="B615" s="51" t="s">
        <v>426</v>
      </c>
      <c r="C615" s="35">
        <v>4</v>
      </c>
      <c r="D615" s="55">
        <v>19.073699999999999</v>
      </c>
      <c r="E615" s="102">
        <v>289</v>
      </c>
      <c r="F615" s="120">
        <v>134960</v>
      </c>
      <c r="G615" s="41">
        <v>100</v>
      </c>
      <c r="H615" s="50">
        <f t="shared" si="108"/>
        <v>134960</v>
      </c>
      <c r="I615" s="10">
        <f t="shared" si="107"/>
        <v>0</v>
      </c>
      <c r="J615" s="10">
        <f t="shared" si="109"/>
        <v>466.98961937716263</v>
      </c>
      <c r="K615" s="10">
        <f t="shared" si="110"/>
        <v>1512.3016693507054</v>
      </c>
      <c r="L615" s="10">
        <f t="shared" si="111"/>
        <v>1436426.4575741643</v>
      </c>
      <c r="M615" s="10"/>
      <c r="N615" s="10">
        <f t="shared" si="101"/>
        <v>1436426.4575741643</v>
      </c>
    </row>
    <row r="616" spans="1:14" x14ac:dyDescent="0.25">
      <c r="A616" s="35"/>
      <c r="B616" s="51" t="s">
        <v>427</v>
      </c>
      <c r="C616" s="35">
        <v>4</v>
      </c>
      <c r="D616" s="55">
        <v>33.413400000000003</v>
      </c>
      <c r="E616" s="102">
        <v>1111</v>
      </c>
      <c r="F616" s="120">
        <v>1254200</v>
      </c>
      <c r="G616" s="41">
        <v>100</v>
      </c>
      <c r="H616" s="50">
        <f t="shared" si="108"/>
        <v>1254200</v>
      </c>
      <c r="I616" s="10">
        <f t="shared" si="107"/>
        <v>0</v>
      </c>
      <c r="J616" s="10">
        <f t="shared" si="109"/>
        <v>1128.8928892889289</v>
      </c>
      <c r="K616" s="10">
        <f t="shared" si="110"/>
        <v>850.39839943893912</v>
      </c>
      <c r="L616" s="10">
        <f t="shared" si="111"/>
        <v>1171480.3504444752</v>
      </c>
      <c r="M616" s="10"/>
      <c r="N616" s="10">
        <f t="shared" si="101"/>
        <v>1171480.3504444752</v>
      </c>
    </row>
    <row r="617" spans="1:14" x14ac:dyDescent="0.25">
      <c r="A617" s="35"/>
      <c r="B617" s="51" t="s">
        <v>428</v>
      </c>
      <c r="C617" s="35">
        <v>4</v>
      </c>
      <c r="D617" s="55">
        <v>21.531500000000001</v>
      </c>
      <c r="E617" s="102">
        <v>628</v>
      </c>
      <c r="F617" s="120">
        <v>378460</v>
      </c>
      <c r="G617" s="41">
        <v>100</v>
      </c>
      <c r="H617" s="50">
        <f t="shared" si="108"/>
        <v>378460</v>
      </c>
      <c r="I617" s="10">
        <f t="shared" si="107"/>
        <v>0</v>
      </c>
      <c r="J617" s="10">
        <f t="shared" si="109"/>
        <v>602.64331210191085</v>
      </c>
      <c r="K617" s="10">
        <f t="shared" si="110"/>
        <v>1376.6479766259572</v>
      </c>
      <c r="L617" s="10">
        <f t="shared" si="111"/>
        <v>1424065.4643570082</v>
      </c>
      <c r="M617" s="10"/>
      <c r="N617" s="10">
        <f t="shared" si="101"/>
        <v>1424065.4643570082</v>
      </c>
    </row>
    <row r="618" spans="1:14" x14ac:dyDescent="0.25">
      <c r="A618" s="35"/>
      <c r="B618" s="51" t="s">
        <v>800</v>
      </c>
      <c r="C618" s="35">
        <v>4</v>
      </c>
      <c r="D618" s="55">
        <v>15.958699999999999</v>
      </c>
      <c r="E618" s="102">
        <v>719</v>
      </c>
      <c r="F618" s="120">
        <v>714170</v>
      </c>
      <c r="G618" s="41">
        <v>100</v>
      </c>
      <c r="H618" s="50">
        <f t="shared" si="108"/>
        <v>714170</v>
      </c>
      <c r="I618" s="10">
        <f t="shared" si="107"/>
        <v>0</v>
      </c>
      <c r="J618" s="10">
        <f t="shared" si="109"/>
        <v>993.28233657858141</v>
      </c>
      <c r="K618" s="10">
        <f t="shared" si="110"/>
        <v>986.00895214928664</v>
      </c>
      <c r="L618" s="10">
        <f t="shared" si="111"/>
        <v>1092843.6215596173</v>
      </c>
      <c r="M618" s="10"/>
      <c r="N618" s="10">
        <f t="shared" si="101"/>
        <v>1092843.6215596173</v>
      </c>
    </row>
    <row r="619" spans="1:14" x14ac:dyDescent="0.25">
      <c r="A619" s="35"/>
      <c r="B619" s="51" t="s">
        <v>429</v>
      </c>
      <c r="C619" s="35">
        <v>4</v>
      </c>
      <c r="D619" s="55">
        <v>26.119699999999998</v>
      </c>
      <c r="E619" s="102">
        <v>636</v>
      </c>
      <c r="F619" s="120">
        <v>396400</v>
      </c>
      <c r="G619" s="41">
        <v>100</v>
      </c>
      <c r="H619" s="50">
        <f t="shared" si="108"/>
        <v>396400</v>
      </c>
      <c r="I619" s="10">
        <f t="shared" si="107"/>
        <v>0</v>
      </c>
      <c r="J619" s="10">
        <f t="shared" si="109"/>
        <v>623.27044025157238</v>
      </c>
      <c r="K619" s="10">
        <f t="shared" si="110"/>
        <v>1356.0208484762957</v>
      </c>
      <c r="L619" s="10">
        <f t="shared" si="111"/>
        <v>1432527.975195541</v>
      </c>
      <c r="M619" s="10"/>
      <c r="N619" s="10">
        <f t="shared" si="101"/>
        <v>1432527.975195541</v>
      </c>
    </row>
    <row r="620" spans="1:14" x14ac:dyDescent="0.25">
      <c r="A620" s="35"/>
      <c r="B620" s="51" t="s">
        <v>430</v>
      </c>
      <c r="C620" s="35">
        <v>4</v>
      </c>
      <c r="D620" s="55">
        <v>18.863699999999998</v>
      </c>
      <c r="E620" s="102">
        <v>674</v>
      </c>
      <c r="F620" s="120">
        <v>392970</v>
      </c>
      <c r="G620" s="41">
        <v>100</v>
      </c>
      <c r="H620" s="50">
        <f t="shared" si="108"/>
        <v>392970</v>
      </c>
      <c r="I620" s="10">
        <f t="shared" si="107"/>
        <v>0</v>
      </c>
      <c r="J620" s="10">
        <f t="shared" si="109"/>
        <v>583.04154302670622</v>
      </c>
      <c r="K620" s="10">
        <f t="shared" si="110"/>
        <v>1396.2497457011618</v>
      </c>
      <c r="L620" s="10">
        <f t="shared" si="111"/>
        <v>1438690.4943637976</v>
      </c>
      <c r="M620" s="10"/>
      <c r="N620" s="10">
        <f t="shared" si="101"/>
        <v>1438690.4943637976</v>
      </c>
    </row>
    <row r="621" spans="1:14" x14ac:dyDescent="0.25">
      <c r="A621" s="35"/>
      <c r="B621" s="51" t="s">
        <v>431</v>
      </c>
      <c r="C621" s="35">
        <v>4</v>
      </c>
      <c r="D621" s="55">
        <v>38.705500000000001</v>
      </c>
      <c r="E621" s="102">
        <v>1337</v>
      </c>
      <c r="F621" s="120">
        <v>1734030</v>
      </c>
      <c r="G621" s="41">
        <v>100</v>
      </c>
      <c r="H621" s="50">
        <f t="shared" si="108"/>
        <v>1734030</v>
      </c>
      <c r="I621" s="10">
        <f t="shared" si="107"/>
        <v>0</v>
      </c>
      <c r="J621" s="10">
        <f t="shared" si="109"/>
        <v>1296.9558713537772</v>
      </c>
      <c r="K621" s="10">
        <f t="shared" si="110"/>
        <v>682.33541737409087</v>
      </c>
      <c r="L621" s="10">
        <f t="shared" si="111"/>
        <v>1117205.3885503006</v>
      </c>
      <c r="M621" s="10"/>
      <c r="N621" s="10">
        <f t="shared" si="101"/>
        <v>1117205.3885503006</v>
      </c>
    </row>
    <row r="622" spans="1:14" x14ac:dyDescent="0.25">
      <c r="A622" s="35"/>
      <c r="B622" s="51" t="s">
        <v>432</v>
      </c>
      <c r="C622" s="35">
        <v>4</v>
      </c>
      <c r="D622" s="55">
        <v>28.945799999999998</v>
      </c>
      <c r="E622" s="102">
        <v>1014</v>
      </c>
      <c r="F622" s="120">
        <v>724990</v>
      </c>
      <c r="G622" s="41">
        <v>100</v>
      </c>
      <c r="H622" s="50">
        <f t="shared" si="108"/>
        <v>724990</v>
      </c>
      <c r="I622" s="10">
        <f t="shared" si="107"/>
        <v>0</v>
      </c>
      <c r="J622" s="10">
        <f t="shared" si="109"/>
        <v>714.98027613412228</v>
      </c>
      <c r="K622" s="10">
        <f t="shared" si="110"/>
        <v>1264.3110125937458</v>
      </c>
      <c r="L622" s="10">
        <f t="shared" si="111"/>
        <v>1468919.3716554833</v>
      </c>
      <c r="M622" s="10"/>
      <c r="N622" s="10">
        <f t="shared" si="101"/>
        <v>1468919.3716554833</v>
      </c>
    </row>
    <row r="623" spans="1:14" x14ac:dyDescent="0.25">
      <c r="A623" s="35"/>
      <c r="B623" s="51" t="s">
        <v>172</v>
      </c>
      <c r="C623" s="35">
        <v>4</v>
      </c>
      <c r="D623" s="55">
        <v>53.652200000000001</v>
      </c>
      <c r="E623" s="102">
        <v>2050</v>
      </c>
      <c r="F623" s="120">
        <v>794670</v>
      </c>
      <c r="G623" s="41">
        <v>100</v>
      </c>
      <c r="H623" s="50">
        <f t="shared" si="108"/>
        <v>794670</v>
      </c>
      <c r="I623" s="10">
        <f t="shared" si="107"/>
        <v>0</v>
      </c>
      <c r="J623" s="10">
        <f t="shared" si="109"/>
        <v>387.64390243902437</v>
      </c>
      <c r="K623" s="10">
        <f t="shared" si="110"/>
        <v>1591.6473862888438</v>
      </c>
      <c r="L623" s="10">
        <f t="shared" si="111"/>
        <v>2139224.7638396542</v>
      </c>
      <c r="M623" s="10"/>
      <c r="N623" s="10">
        <f t="shared" si="101"/>
        <v>2139224.7638396542</v>
      </c>
    </row>
    <row r="624" spans="1:14" x14ac:dyDescent="0.25">
      <c r="A624" s="35"/>
      <c r="B624" s="51" t="s">
        <v>433</v>
      </c>
      <c r="C624" s="35">
        <v>4</v>
      </c>
      <c r="D624" s="55">
        <v>29.088600000000003</v>
      </c>
      <c r="E624" s="102">
        <v>601</v>
      </c>
      <c r="F624" s="120">
        <v>317620</v>
      </c>
      <c r="G624" s="41">
        <v>100</v>
      </c>
      <c r="H624" s="50">
        <f t="shared" si="108"/>
        <v>317620</v>
      </c>
      <c r="I624" s="10">
        <f t="shared" si="107"/>
        <v>0</v>
      </c>
      <c r="J624" s="10">
        <f t="shared" si="109"/>
        <v>528.48585690515802</v>
      </c>
      <c r="K624" s="10">
        <f t="shared" si="110"/>
        <v>1450.80543182271</v>
      </c>
      <c r="L624" s="10">
        <f t="shared" si="111"/>
        <v>1517848.7882486943</v>
      </c>
      <c r="M624" s="10"/>
      <c r="N624" s="10">
        <f t="shared" si="101"/>
        <v>1517848.7882486943</v>
      </c>
    </row>
    <row r="625" spans="1:14" x14ac:dyDescent="0.25">
      <c r="A625" s="35"/>
      <c r="B625" s="51" t="s">
        <v>801</v>
      </c>
      <c r="C625" s="35">
        <v>4</v>
      </c>
      <c r="D625" s="55">
        <v>34.2898</v>
      </c>
      <c r="E625" s="102">
        <v>1021</v>
      </c>
      <c r="F625" s="120">
        <v>348220</v>
      </c>
      <c r="G625" s="41">
        <v>100</v>
      </c>
      <c r="H625" s="50">
        <f t="shared" si="108"/>
        <v>348220</v>
      </c>
      <c r="I625" s="10">
        <f t="shared" si="107"/>
        <v>0</v>
      </c>
      <c r="J625" s="10">
        <f t="shared" si="109"/>
        <v>341.05778648383938</v>
      </c>
      <c r="K625" s="10">
        <f t="shared" si="110"/>
        <v>1638.2335022440286</v>
      </c>
      <c r="L625" s="10">
        <f t="shared" si="111"/>
        <v>1810525.5335658365</v>
      </c>
      <c r="M625" s="10"/>
      <c r="N625" s="10">
        <f t="shared" si="101"/>
        <v>1810525.5335658365</v>
      </c>
    </row>
    <row r="626" spans="1:14" x14ac:dyDescent="0.25">
      <c r="A626" s="35"/>
      <c r="B626" s="4"/>
      <c r="C626" s="4"/>
      <c r="D626" s="55">
        <v>0</v>
      </c>
      <c r="E626" s="104"/>
      <c r="F626" s="65"/>
      <c r="G626" s="41"/>
      <c r="H626" s="65"/>
      <c r="I626" s="66"/>
      <c r="J626" s="66"/>
      <c r="K626" s="10"/>
      <c r="L626" s="10"/>
      <c r="M626" s="10"/>
      <c r="N626" s="10"/>
    </row>
    <row r="627" spans="1:14" x14ac:dyDescent="0.25">
      <c r="A627" s="30" t="s">
        <v>434</v>
      </c>
      <c r="B627" s="43" t="s">
        <v>2</v>
      </c>
      <c r="C627" s="44"/>
      <c r="D627" s="3">
        <v>629.01580000000001</v>
      </c>
      <c r="E627" s="105">
        <f>E628</f>
        <v>37127</v>
      </c>
      <c r="F627" s="37">
        <v>0</v>
      </c>
      <c r="G627" s="41"/>
      <c r="H627" s="37">
        <f>H629</f>
        <v>6481880</v>
      </c>
      <c r="I627" s="8">
        <f>I629</f>
        <v>-6481880</v>
      </c>
      <c r="J627" s="8"/>
      <c r="K627" s="10"/>
      <c r="L627" s="10"/>
      <c r="M627" s="9">
        <f>M629</f>
        <v>14309325.63135941</v>
      </c>
      <c r="N627" s="8">
        <f t="shared" si="101"/>
        <v>14309325.63135941</v>
      </c>
    </row>
    <row r="628" spans="1:14" x14ac:dyDescent="0.25">
      <c r="A628" s="30" t="s">
        <v>434</v>
      </c>
      <c r="B628" s="43" t="s">
        <v>3</v>
      </c>
      <c r="C628" s="44"/>
      <c r="D628" s="3">
        <v>629.01580000000001</v>
      </c>
      <c r="E628" s="105">
        <f>SUM(E630:E652)</f>
        <v>37127</v>
      </c>
      <c r="F628" s="37">
        <f>SUM(F630:F652)</f>
        <v>39855210</v>
      </c>
      <c r="G628" s="41"/>
      <c r="H628" s="37">
        <f>SUM(H630:H652)</f>
        <v>26891450</v>
      </c>
      <c r="I628" s="8">
        <f>SUM(I630:I652)</f>
        <v>12963760</v>
      </c>
      <c r="J628" s="8"/>
      <c r="K628" s="10"/>
      <c r="L628" s="8">
        <f>SUM(L630:L652)</f>
        <v>40011716.975553125</v>
      </c>
      <c r="M628" s="10"/>
      <c r="N628" s="8">
        <f t="shared" si="101"/>
        <v>40011716.975553125</v>
      </c>
    </row>
    <row r="629" spans="1:14" x14ac:dyDescent="0.25">
      <c r="A629" s="35"/>
      <c r="B629" s="51" t="s">
        <v>26</v>
      </c>
      <c r="C629" s="35">
        <v>2</v>
      </c>
      <c r="D629" s="55">
        <v>0</v>
      </c>
      <c r="E629" s="108"/>
      <c r="F629" s="50">
        <v>0</v>
      </c>
      <c r="G629" s="41">
        <v>25</v>
      </c>
      <c r="H629" s="50">
        <f>F645*G629/100</f>
        <v>6481880</v>
      </c>
      <c r="I629" s="10">
        <f t="shared" ref="I629:I652" si="112">F629-H629</f>
        <v>-6481880</v>
      </c>
      <c r="J629" s="10"/>
      <c r="K629" s="10"/>
      <c r="L629" s="10"/>
      <c r="M629" s="10">
        <f>($L$7*$L$8*E627/$L$10)+($L$7*$L$9*D627/$L$11)</f>
        <v>14309325.63135941</v>
      </c>
      <c r="N629" s="10">
        <f t="shared" ref="N629:N692" si="113">L629+M629</f>
        <v>14309325.63135941</v>
      </c>
    </row>
    <row r="630" spans="1:14" x14ac:dyDescent="0.25">
      <c r="A630" s="35"/>
      <c r="B630" s="51" t="s">
        <v>802</v>
      </c>
      <c r="C630" s="35">
        <v>4</v>
      </c>
      <c r="D630" s="55">
        <v>16.8704</v>
      </c>
      <c r="E630" s="102">
        <v>1403</v>
      </c>
      <c r="F630" s="120">
        <v>453280</v>
      </c>
      <c r="G630" s="41">
        <v>100</v>
      </c>
      <c r="H630" s="50">
        <f t="shared" ref="H630:H652" si="114">F630*G630/100</f>
        <v>453280</v>
      </c>
      <c r="I630" s="10">
        <f t="shared" si="112"/>
        <v>0</v>
      </c>
      <c r="J630" s="10">
        <f t="shared" ref="J630:J652" si="115">F630/E630</f>
        <v>323.07911617961508</v>
      </c>
      <c r="K630" s="10">
        <f t="shared" ref="K630:K652" si="116">$J$11*$J$19-J630</f>
        <v>1656.212172548253</v>
      </c>
      <c r="L630" s="10">
        <f t="shared" ref="L630:L652" si="117">IF(K630&gt;0,$J$7*$J$8*(K630/$K$19),0)+$J$7*$J$9*(E630/$E$19)+$J$7*$J$10*(D630/$D$19)</f>
        <v>1835404.5329708101</v>
      </c>
      <c r="M630" s="10"/>
      <c r="N630" s="10">
        <f t="shared" si="113"/>
        <v>1835404.5329708101</v>
      </c>
    </row>
    <row r="631" spans="1:14" x14ac:dyDescent="0.25">
      <c r="A631" s="35"/>
      <c r="B631" s="51" t="s">
        <v>435</v>
      </c>
      <c r="C631" s="35">
        <v>4</v>
      </c>
      <c r="D631" s="55">
        <v>26.722299999999997</v>
      </c>
      <c r="E631" s="102">
        <v>1377</v>
      </c>
      <c r="F631" s="120">
        <v>624550</v>
      </c>
      <c r="G631" s="41">
        <v>100</v>
      </c>
      <c r="H631" s="50">
        <f t="shared" si="114"/>
        <v>624550</v>
      </c>
      <c r="I631" s="10">
        <f t="shared" si="112"/>
        <v>0</v>
      </c>
      <c r="J631" s="10">
        <f t="shared" si="115"/>
        <v>453.5584604212055</v>
      </c>
      <c r="K631" s="10">
        <f t="shared" si="116"/>
        <v>1525.7328283066627</v>
      </c>
      <c r="L631" s="10">
        <f t="shared" si="117"/>
        <v>1770348.7135040201</v>
      </c>
      <c r="M631" s="10"/>
      <c r="N631" s="10">
        <f t="shared" si="113"/>
        <v>1770348.7135040201</v>
      </c>
    </row>
    <row r="632" spans="1:14" x14ac:dyDescent="0.25">
      <c r="A632" s="35"/>
      <c r="B632" s="51" t="s">
        <v>436</v>
      </c>
      <c r="C632" s="35">
        <v>4</v>
      </c>
      <c r="D632" s="55">
        <v>13.170299999999999</v>
      </c>
      <c r="E632" s="102">
        <v>615</v>
      </c>
      <c r="F632" s="120">
        <v>398400</v>
      </c>
      <c r="G632" s="41">
        <v>100</v>
      </c>
      <c r="H632" s="50">
        <f t="shared" si="114"/>
        <v>398400</v>
      </c>
      <c r="I632" s="10">
        <f t="shared" si="112"/>
        <v>0</v>
      </c>
      <c r="J632" s="10">
        <f t="shared" si="115"/>
        <v>647.80487804878044</v>
      </c>
      <c r="K632" s="10">
        <f t="shared" si="116"/>
        <v>1331.4864106790876</v>
      </c>
      <c r="L632" s="10">
        <f t="shared" si="117"/>
        <v>1339944.1340591719</v>
      </c>
      <c r="M632" s="10"/>
      <c r="N632" s="10">
        <f t="shared" si="113"/>
        <v>1339944.1340591719</v>
      </c>
    </row>
    <row r="633" spans="1:14" x14ac:dyDescent="0.25">
      <c r="A633" s="35"/>
      <c r="B633" s="51" t="s">
        <v>437</v>
      </c>
      <c r="C633" s="35">
        <v>4</v>
      </c>
      <c r="D633" s="55">
        <v>49.860100000000003</v>
      </c>
      <c r="E633" s="102">
        <v>2006</v>
      </c>
      <c r="F633" s="120">
        <v>633740</v>
      </c>
      <c r="G633" s="41">
        <v>100</v>
      </c>
      <c r="H633" s="50">
        <f t="shared" si="114"/>
        <v>633740</v>
      </c>
      <c r="I633" s="10">
        <f t="shared" si="112"/>
        <v>0</v>
      </c>
      <c r="J633" s="10">
        <f t="shared" si="115"/>
        <v>315.92223330009972</v>
      </c>
      <c r="K633" s="10">
        <f t="shared" si="116"/>
        <v>1663.3690554277682</v>
      </c>
      <c r="L633" s="10">
        <f t="shared" si="117"/>
        <v>2168155.0753850262</v>
      </c>
      <c r="M633" s="10"/>
      <c r="N633" s="10">
        <f t="shared" si="113"/>
        <v>2168155.0753850262</v>
      </c>
    </row>
    <row r="634" spans="1:14" x14ac:dyDescent="0.25">
      <c r="A634" s="35"/>
      <c r="B634" s="51" t="s">
        <v>438</v>
      </c>
      <c r="C634" s="35">
        <v>4</v>
      </c>
      <c r="D634" s="55">
        <v>15.717600000000001</v>
      </c>
      <c r="E634" s="102">
        <v>660</v>
      </c>
      <c r="F634" s="120">
        <v>285590</v>
      </c>
      <c r="G634" s="41">
        <v>100</v>
      </c>
      <c r="H634" s="50">
        <f t="shared" si="114"/>
        <v>285590</v>
      </c>
      <c r="I634" s="10">
        <f t="shared" si="112"/>
        <v>0</v>
      </c>
      <c r="J634" s="10">
        <f t="shared" si="115"/>
        <v>432.71212121212119</v>
      </c>
      <c r="K634" s="10">
        <f t="shared" si="116"/>
        <v>1546.5791675157468</v>
      </c>
      <c r="L634" s="10">
        <f t="shared" si="117"/>
        <v>1544408.2437376031</v>
      </c>
      <c r="M634" s="10"/>
      <c r="N634" s="10">
        <f t="shared" si="113"/>
        <v>1544408.2437376031</v>
      </c>
    </row>
    <row r="635" spans="1:14" x14ac:dyDescent="0.25">
      <c r="A635" s="35"/>
      <c r="B635" s="51" t="s">
        <v>439</v>
      </c>
      <c r="C635" s="35">
        <v>4</v>
      </c>
      <c r="D635" s="55">
        <v>28.387500000000003</v>
      </c>
      <c r="E635" s="102">
        <v>1436</v>
      </c>
      <c r="F635" s="120">
        <v>400510</v>
      </c>
      <c r="G635" s="41">
        <v>100</v>
      </c>
      <c r="H635" s="50">
        <f t="shared" si="114"/>
        <v>400510</v>
      </c>
      <c r="I635" s="10">
        <f t="shared" si="112"/>
        <v>0</v>
      </c>
      <c r="J635" s="10">
        <f t="shared" si="115"/>
        <v>278.90668523676879</v>
      </c>
      <c r="K635" s="10">
        <f t="shared" si="116"/>
        <v>1700.3846034910994</v>
      </c>
      <c r="L635" s="10">
        <f t="shared" si="117"/>
        <v>1940145.4860796051</v>
      </c>
      <c r="M635" s="10"/>
      <c r="N635" s="10">
        <f t="shared" si="113"/>
        <v>1940145.4860796051</v>
      </c>
    </row>
    <row r="636" spans="1:14" x14ac:dyDescent="0.25">
      <c r="A636" s="35"/>
      <c r="B636" s="51" t="s">
        <v>440</v>
      </c>
      <c r="C636" s="35">
        <v>4</v>
      </c>
      <c r="D636" s="55">
        <v>5.9548000000000005</v>
      </c>
      <c r="E636" s="102">
        <v>706</v>
      </c>
      <c r="F636" s="120">
        <v>261260</v>
      </c>
      <c r="G636" s="41">
        <v>100</v>
      </c>
      <c r="H636" s="50">
        <f t="shared" si="114"/>
        <v>261260</v>
      </c>
      <c r="I636" s="10">
        <f t="shared" si="112"/>
        <v>0</v>
      </c>
      <c r="J636" s="10">
        <f t="shared" si="115"/>
        <v>370.05665722379604</v>
      </c>
      <c r="K636" s="10">
        <f t="shared" si="116"/>
        <v>1609.234631504072</v>
      </c>
      <c r="L636" s="10">
        <f t="shared" si="117"/>
        <v>1558486.7915400509</v>
      </c>
      <c r="M636" s="10"/>
      <c r="N636" s="10">
        <f t="shared" si="113"/>
        <v>1558486.7915400509</v>
      </c>
    </row>
    <row r="637" spans="1:14" x14ac:dyDescent="0.25">
      <c r="A637" s="35"/>
      <c r="B637" s="51" t="s">
        <v>441</v>
      </c>
      <c r="C637" s="35">
        <v>4</v>
      </c>
      <c r="D637" s="55">
        <v>8.7255999999999982</v>
      </c>
      <c r="E637" s="102">
        <v>512</v>
      </c>
      <c r="F637" s="120">
        <v>271150</v>
      </c>
      <c r="G637" s="41">
        <v>100</v>
      </c>
      <c r="H637" s="50">
        <f t="shared" si="114"/>
        <v>271150</v>
      </c>
      <c r="I637" s="10">
        <f t="shared" si="112"/>
        <v>0</v>
      </c>
      <c r="J637" s="10">
        <f t="shared" si="115"/>
        <v>529.58984375</v>
      </c>
      <c r="K637" s="10">
        <f t="shared" si="116"/>
        <v>1449.7014449778681</v>
      </c>
      <c r="L637" s="10">
        <f t="shared" si="117"/>
        <v>1388980.9854731604</v>
      </c>
      <c r="M637" s="10"/>
      <c r="N637" s="10">
        <f t="shared" si="113"/>
        <v>1388980.9854731604</v>
      </c>
    </row>
    <row r="638" spans="1:14" x14ac:dyDescent="0.25">
      <c r="A638" s="35"/>
      <c r="B638" s="51" t="s">
        <v>442</v>
      </c>
      <c r="C638" s="35">
        <v>4</v>
      </c>
      <c r="D638" s="55">
        <v>37.560200000000002</v>
      </c>
      <c r="E638" s="102">
        <v>2352</v>
      </c>
      <c r="F638" s="120">
        <v>1128170</v>
      </c>
      <c r="G638" s="41">
        <v>100</v>
      </c>
      <c r="H638" s="50">
        <f t="shared" si="114"/>
        <v>1128170</v>
      </c>
      <c r="I638" s="10">
        <f t="shared" si="112"/>
        <v>0</v>
      </c>
      <c r="J638" s="10">
        <f t="shared" si="115"/>
        <v>479.66411564625849</v>
      </c>
      <c r="K638" s="10">
        <f t="shared" si="116"/>
        <v>1499.6271730816095</v>
      </c>
      <c r="L638" s="10">
        <f t="shared" si="117"/>
        <v>2058230.7800728956</v>
      </c>
      <c r="M638" s="10"/>
      <c r="N638" s="10">
        <f t="shared" si="113"/>
        <v>2058230.7800728956</v>
      </c>
    </row>
    <row r="639" spans="1:14" x14ac:dyDescent="0.25">
      <c r="A639" s="35"/>
      <c r="B639" s="51" t="s">
        <v>443</v>
      </c>
      <c r="C639" s="35">
        <v>4</v>
      </c>
      <c r="D639" s="55">
        <v>16.395299999999999</v>
      </c>
      <c r="E639" s="102">
        <v>920</v>
      </c>
      <c r="F639" s="120">
        <v>430430</v>
      </c>
      <c r="G639" s="41">
        <v>100</v>
      </c>
      <c r="H639" s="50">
        <f t="shared" si="114"/>
        <v>430430</v>
      </c>
      <c r="I639" s="10">
        <f t="shared" si="112"/>
        <v>0</v>
      </c>
      <c r="J639" s="10">
        <f t="shared" si="115"/>
        <v>467.85869565217394</v>
      </c>
      <c r="K639" s="10">
        <f t="shared" si="116"/>
        <v>1511.4325930756941</v>
      </c>
      <c r="L639" s="10">
        <f t="shared" si="117"/>
        <v>1586254.7353599072</v>
      </c>
      <c r="M639" s="10"/>
      <c r="N639" s="10">
        <f t="shared" si="113"/>
        <v>1586254.7353599072</v>
      </c>
    </row>
    <row r="640" spans="1:14" x14ac:dyDescent="0.25">
      <c r="A640" s="35"/>
      <c r="B640" s="51" t="s">
        <v>444</v>
      </c>
      <c r="C640" s="35">
        <v>4</v>
      </c>
      <c r="D640" s="55">
        <v>13.850899999999999</v>
      </c>
      <c r="E640" s="102">
        <v>648</v>
      </c>
      <c r="F640" s="120">
        <v>571150</v>
      </c>
      <c r="G640" s="41">
        <v>100</v>
      </c>
      <c r="H640" s="50">
        <f t="shared" si="114"/>
        <v>571150</v>
      </c>
      <c r="I640" s="10">
        <f t="shared" si="112"/>
        <v>0</v>
      </c>
      <c r="J640" s="10">
        <f t="shared" si="115"/>
        <v>881.40432098765427</v>
      </c>
      <c r="K640" s="10">
        <f t="shared" si="116"/>
        <v>1097.8869677402138</v>
      </c>
      <c r="L640" s="10">
        <f t="shared" si="117"/>
        <v>1156945.1958750093</v>
      </c>
      <c r="M640" s="10"/>
      <c r="N640" s="10">
        <f t="shared" si="113"/>
        <v>1156945.1958750093</v>
      </c>
    </row>
    <row r="641" spans="1:14" x14ac:dyDescent="0.25">
      <c r="A641" s="35"/>
      <c r="B641" s="51" t="s">
        <v>445</v>
      </c>
      <c r="C641" s="35">
        <v>4</v>
      </c>
      <c r="D641" s="55">
        <v>23.948</v>
      </c>
      <c r="E641" s="102">
        <v>1253</v>
      </c>
      <c r="F641" s="120">
        <v>1077010</v>
      </c>
      <c r="G641" s="41">
        <v>100</v>
      </c>
      <c r="H641" s="50">
        <f t="shared" si="114"/>
        <v>1077010</v>
      </c>
      <c r="I641" s="10">
        <f t="shared" si="112"/>
        <v>0</v>
      </c>
      <c r="J641" s="10">
        <f t="shared" si="115"/>
        <v>859.54509177972864</v>
      </c>
      <c r="K641" s="10">
        <f t="shared" si="116"/>
        <v>1119.7461969481394</v>
      </c>
      <c r="L641" s="10">
        <f t="shared" si="117"/>
        <v>1384713.7401351752</v>
      </c>
      <c r="M641" s="10"/>
      <c r="N641" s="10">
        <f t="shared" si="113"/>
        <v>1384713.7401351752</v>
      </c>
    </row>
    <row r="642" spans="1:14" x14ac:dyDescent="0.25">
      <c r="A642" s="35"/>
      <c r="B642" s="51" t="s">
        <v>446</v>
      </c>
      <c r="C642" s="35">
        <v>4</v>
      </c>
      <c r="D642" s="55">
        <v>21.0716</v>
      </c>
      <c r="E642" s="102">
        <v>1261</v>
      </c>
      <c r="F642" s="120">
        <v>473800</v>
      </c>
      <c r="G642" s="41">
        <v>100</v>
      </c>
      <c r="H642" s="50">
        <f t="shared" si="114"/>
        <v>473800</v>
      </c>
      <c r="I642" s="10">
        <f t="shared" si="112"/>
        <v>0</v>
      </c>
      <c r="J642" s="10">
        <f t="shared" si="115"/>
        <v>375.73354480570976</v>
      </c>
      <c r="K642" s="10">
        <f t="shared" si="116"/>
        <v>1603.5577439221584</v>
      </c>
      <c r="L642" s="10">
        <f t="shared" si="117"/>
        <v>1776062.5089231357</v>
      </c>
      <c r="M642" s="10"/>
      <c r="N642" s="10">
        <f t="shared" si="113"/>
        <v>1776062.5089231357</v>
      </c>
    </row>
    <row r="643" spans="1:14" x14ac:dyDescent="0.25">
      <c r="A643" s="35"/>
      <c r="B643" s="51" t="s">
        <v>447</v>
      </c>
      <c r="C643" s="35">
        <v>4</v>
      </c>
      <c r="D643" s="55">
        <v>22.115600000000001</v>
      </c>
      <c r="E643" s="102">
        <v>1575</v>
      </c>
      <c r="F643" s="120">
        <v>669690</v>
      </c>
      <c r="G643" s="41">
        <v>100</v>
      </c>
      <c r="H643" s="50">
        <f t="shared" si="114"/>
        <v>669690</v>
      </c>
      <c r="I643" s="10">
        <f t="shared" si="112"/>
        <v>0</v>
      </c>
      <c r="J643" s="10">
        <f t="shared" si="115"/>
        <v>425.2</v>
      </c>
      <c r="K643" s="10">
        <f t="shared" si="116"/>
        <v>1554.091288727868</v>
      </c>
      <c r="L643" s="10">
        <f t="shared" si="117"/>
        <v>1821897.569699524</v>
      </c>
      <c r="M643" s="10"/>
      <c r="N643" s="10">
        <f t="shared" si="113"/>
        <v>1821897.569699524</v>
      </c>
    </row>
    <row r="644" spans="1:14" x14ac:dyDescent="0.25">
      <c r="A644" s="35"/>
      <c r="B644" s="51" t="s">
        <v>448</v>
      </c>
      <c r="C644" s="35">
        <v>4</v>
      </c>
      <c r="D644" s="55">
        <v>43.943700000000007</v>
      </c>
      <c r="E644" s="102">
        <v>1721</v>
      </c>
      <c r="F644" s="120">
        <v>654620</v>
      </c>
      <c r="G644" s="41">
        <v>100</v>
      </c>
      <c r="H644" s="50">
        <f t="shared" si="114"/>
        <v>654620</v>
      </c>
      <c r="I644" s="10">
        <f t="shared" si="112"/>
        <v>0</v>
      </c>
      <c r="J644" s="10">
        <f t="shared" si="115"/>
        <v>380.37187681580474</v>
      </c>
      <c r="K644" s="10">
        <f t="shared" si="116"/>
        <v>1598.9194119120634</v>
      </c>
      <c r="L644" s="10">
        <f t="shared" si="117"/>
        <v>2009665.092346631</v>
      </c>
      <c r="M644" s="10"/>
      <c r="N644" s="10">
        <f t="shared" si="113"/>
        <v>2009665.092346631</v>
      </c>
    </row>
    <row r="645" spans="1:14" x14ac:dyDescent="0.25">
      <c r="A645" s="35"/>
      <c r="B645" s="51" t="s">
        <v>894</v>
      </c>
      <c r="C645" s="35">
        <v>3</v>
      </c>
      <c r="D645" s="55">
        <v>92.032000000000011</v>
      </c>
      <c r="E645" s="102">
        <v>7661</v>
      </c>
      <c r="F645" s="120">
        <v>25927520</v>
      </c>
      <c r="G645" s="41">
        <v>50</v>
      </c>
      <c r="H645" s="50">
        <f t="shared" si="114"/>
        <v>12963760</v>
      </c>
      <c r="I645" s="10">
        <f t="shared" si="112"/>
        <v>12963760</v>
      </c>
      <c r="J645" s="10">
        <f t="shared" si="115"/>
        <v>3384.3519122829916</v>
      </c>
      <c r="K645" s="10">
        <f t="shared" si="116"/>
        <v>-1405.0606235551236</v>
      </c>
      <c r="L645" s="10">
        <f t="shared" si="117"/>
        <v>2468693.6403097124</v>
      </c>
      <c r="M645" s="10"/>
      <c r="N645" s="10">
        <f t="shared" si="113"/>
        <v>2468693.6403097124</v>
      </c>
    </row>
    <row r="646" spans="1:14" x14ac:dyDescent="0.25">
      <c r="A646" s="35"/>
      <c r="B646" s="51" t="s">
        <v>449</v>
      </c>
      <c r="C646" s="35">
        <v>4</v>
      </c>
      <c r="D646" s="55">
        <v>38.2607</v>
      </c>
      <c r="E646" s="102">
        <v>1865</v>
      </c>
      <c r="F646" s="120">
        <v>870010</v>
      </c>
      <c r="G646" s="41">
        <v>100</v>
      </c>
      <c r="H646" s="50">
        <f t="shared" si="114"/>
        <v>870010</v>
      </c>
      <c r="I646" s="10">
        <f t="shared" si="112"/>
        <v>0</v>
      </c>
      <c r="J646" s="10">
        <f t="shared" si="115"/>
        <v>466.49329758713139</v>
      </c>
      <c r="K646" s="10">
        <f t="shared" si="116"/>
        <v>1512.7979911407367</v>
      </c>
      <c r="L646" s="10">
        <f t="shared" si="117"/>
        <v>1946002.9110048092</v>
      </c>
      <c r="M646" s="10"/>
      <c r="N646" s="10">
        <f t="shared" si="113"/>
        <v>1946002.9110048092</v>
      </c>
    </row>
    <row r="647" spans="1:14" x14ac:dyDescent="0.25">
      <c r="A647" s="35"/>
      <c r="B647" s="51" t="s">
        <v>450</v>
      </c>
      <c r="C647" s="35">
        <v>4</v>
      </c>
      <c r="D647" s="55">
        <v>12.4343</v>
      </c>
      <c r="E647" s="102">
        <v>953</v>
      </c>
      <c r="F647" s="120">
        <v>1032980</v>
      </c>
      <c r="G647" s="41">
        <v>100</v>
      </c>
      <c r="H647" s="50">
        <f t="shared" si="114"/>
        <v>1032980</v>
      </c>
      <c r="I647" s="10">
        <f t="shared" si="112"/>
        <v>0</v>
      </c>
      <c r="J647" s="10">
        <f t="shared" si="115"/>
        <v>1083.9244491080797</v>
      </c>
      <c r="K647" s="10">
        <f t="shared" si="116"/>
        <v>895.36683961978838</v>
      </c>
      <c r="L647" s="10">
        <f t="shared" si="117"/>
        <v>1059950.9760380499</v>
      </c>
      <c r="M647" s="10"/>
      <c r="N647" s="10">
        <f t="shared" si="113"/>
        <v>1059950.9760380499</v>
      </c>
    </row>
    <row r="648" spans="1:14" x14ac:dyDescent="0.25">
      <c r="A648" s="35"/>
      <c r="B648" s="51" t="s">
        <v>451</v>
      </c>
      <c r="C648" s="35">
        <v>4</v>
      </c>
      <c r="D648" s="55">
        <v>31.216500000000003</v>
      </c>
      <c r="E648" s="102">
        <v>1538</v>
      </c>
      <c r="F648" s="120">
        <v>643710</v>
      </c>
      <c r="G648" s="41">
        <v>100</v>
      </c>
      <c r="H648" s="50">
        <f t="shared" si="114"/>
        <v>643710</v>
      </c>
      <c r="I648" s="10">
        <f t="shared" si="112"/>
        <v>0</v>
      </c>
      <c r="J648" s="10">
        <f t="shared" si="115"/>
        <v>418.53706111833549</v>
      </c>
      <c r="K648" s="10">
        <f t="shared" si="116"/>
        <v>1560.7542276095326</v>
      </c>
      <c r="L648" s="10">
        <f t="shared" si="117"/>
        <v>1864650.0426811408</v>
      </c>
      <c r="M648" s="10"/>
      <c r="N648" s="10">
        <f t="shared" si="113"/>
        <v>1864650.0426811408</v>
      </c>
    </row>
    <row r="649" spans="1:14" x14ac:dyDescent="0.25">
      <c r="A649" s="35"/>
      <c r="B649" s="51" t="s">
        <v>452</v>
      </c>
      <c r="C649" s="35">
        <v>4</v>
      </c>
      <c r="D649" s="55">
        <v>21.7347</v>
      </c>
      <c r="E649" s="102">
        <v>1342</v>
      </c>
      <c r="F649" s="120">
        <v>502370</v>
      </c>
      <c r="G649" s="41">
        <v>100</v>
      </c>
      <c r="H649" s="50">
        <f t="shared" si="114"/>
        <v>502370</v>
      </c>
      <c r="I649" s="10">
        <f t="shared" si="112"/>
        <v>0</v>
      </c>
      <c r="J649" s="10">
        <f t="shared" si="115"/>
        <v>374.34426229508199</v>
      </c>
      <c r="K649" s="10">
        <f t="shared" si="116"/>
        <v>1604.9470264327861</v>
      </c>
      <c r="L649" s="10">
        <f t="shared" si="117"/>
        <v>1801729.6497812353</v>
      </c>
      <c r="M649" s="10"/>
      <c r="N649" s="10">
        <f t="shared" si="113"/>
        <v>1801729.6497812353</v>
      </c>
    </row>
    <row r="650" spans="1:14" x14ac:dyDescent="0.25">
      <c r="A650" s="35"/>
      <c r="B650" s="51" t="s">
        <v>803</v>
      </c>
      <c r="C650" s="35">
        <v>4</v>
      </c>
      <c r="D650" s="55">
        <v>56.6937</v>
      </c>
      <c r="E650" s="102">
        <v>3665</v>
      </c>
      <c r="F650" s="120">
        <v>1723760</v>
      </c>
      <c r="G650" s="41">
        <v>100</v>
      </c>
      <c r="H650" s="50">
        <f t="shared" si="114"/>
        <v>1723760</v>
      </c>
      <c r="I650" s="10">
        <f t="shared" si="112"/>
        <v>0</v>
      </c>
      <c r="J650" s="10">
        <f t="shared" si="115"/>
        <v>470.33015006821284</v>
      </c>
      <c r="K650" s="10">
        <f t="shared" si="116"/>
        <v>1508.9611386596553</v>
      </c>
      <c r="L650" s="10">
        <f t="shared" si="117"/>
        <v>2506418.5324099828</v>
      </c>
      <c r="M650" s="10"/>
      <c r="N650" s="10">
        <f t="shared" si="113"/>
        <v>2506418.5324099828</v>
      </c>
    </row>
    <row r="651" spans="1:14" x14ac:dyDescent="0.25">
      <c r="A651" s="35"/>
      <c r="B651" s="51" t="s">
        <v>453</v>
      </c>
      <c r="C651" s="35">
        <v>4</v>
      </c>
      <c r="D651" s="55">
        <v>13.955799999999998</v>
      </c>
      <c r="E651" s="102">
        <v>589</v>
      </c>
      <c r="F651" s="120">
        <v>373630</v>
      </c>
      <c r="G651" s="41">
        <v>100</v>
      </c>
      <c r="H651" s="50">
        <f t="shared" si="114"/>
        <v>373630</v>
      </c>
      <c r="I651" s="10">
        <f t="shared" si="112"/>
        <v>0</v>
      </c>
      <c r="J651" s="10">
        <f t="shared" si="115"/>
        <v>634.34634974533105</v>
      </c>
      <c r="K651" s="10">
        <f t="shared" si="116"/>
        <v>1344.944938982537</v>
      </c>
      <c r="L651" s="10">
        <f t="shared" si="117"/>
        <v>1348454.3462872361</v>
      </c>
      <c r="M651" s="10"/>
      <c r="N651" s="10">
        <f t="shared" si="113"/>
        <v>1348454.3462872361</v>
      </c>
    </row>
    <row r="652" spans="1:14" x14ac:dyDescent="0.25">
      <c r="A652" s="35"/>
      <c r="B652" s="51" t="s">
        <v>454</v>
      </c>
      <c r="C652" s="35">
        <v>4</v>
      </c>
      <c r="D652" s="55">
        <v>18.394200000000001</v>
      </c>
      <c r="E652" s="102">
        <v>1069</v>
      </c>
      <c r="F652" s="120">
        <v>447880</v>
      </c>
      <c r="G652" s="41">
        <v>100</v>
      </c>
      <c r="H652" s="50">
        <f t="shared" si="114"/>
        <v>447880</v>
      </c>
      <c r="I652" s="10">
        <f t="shared" si="112"/>
        <v>0</v>
      </c>
      <c r="J652" s="10">
        <f t="shared" si="115"/>
        <v>418.97100093545367</v>
      </c>
      <c r="K652" s="10">
        <f t="shared" si="116"/>
        <v>1560.3202877924143</v>
      </c>
      <c r="L652" s="10">
        <f t="shared" si="117"/>
        <v>1676173.2918792376</v>
      </c>
      <c r="M652" s="10"/>
      <c r="N652" s="10">
        <f t="shared" si="113"/>
        <v>1676173.2918792376</v>
      </c>
    </row>
    <row r="653" spans="1:14" x14ac:dyDescent="0.25">
      <c r="A653" s="35"/>
      <c r="B653" s="4"/>
      <c r="C653" s="4"/>
      <c r="D653" s="55">
        <v>0</v>
      </c>
      <c r="E653" s="104"/>
      <c r="F653" s="65"/>
      <c r="G653" s="41"/>
      <c r="H653" s="65"/>
      <c r="I653" s="66"/>
      <c r="J653" s="66"/>
      <c r="K653" s="10"/>
      <c r="L653" s="10"/>
      <c r="M653" s="10"/>
      <c r="N653" s="10"/>
    </row>
    <row r="654" spans="1:14" x14ac:dyDescent="0.25">
      <c r="A654" s="30" t="s">
        <v>455</v>
      </c>
      <c r="B654" s="43" t="s">
        <v>2</v>
      </c>
      <c r="C654" s="44"/>
      <c r="D654" s="3">
        <v>597.46979999999985</v>
      </c>
      <c r="E654" s="105">
        <f>E655</f>
        <v>37257</v>
      </c>
      <c r="F654" s="37">
        <v>0</v>
      </c>
      <c r="G654" s="41"/>
      <c r="H654" s="37">
        <f>H656</f>
        <v>5370835</v>
      </c>
      <c r="I654" s="8">
        <f>I656</f>
        <v>-5370835</v>
      </c>
      <c r="J654" s="8"/>
      <c r="K654" s="10"/>
      <c r="L654" s="10"/>
      <c r="M654" s="9">
        <f>M656</f>
        <v>14062317.55710193</v>
      </c>
      <c r="N654" s="8">
        <f t="shared" si="113"/>
        <v>14062317.55710193</v>
      </c>
    </row>
    <row r="655" spans="1:14" x14ac:dyDescent="0.25">
      <c r="A655" s="30" t="s">
        <v>455</v>
      </c>
      <c r="B655" s="43" t="s">
        <v>3</v>
      </c>
      <c r="C655" s="44"/>
      <c r="D655" s="3">
        <v>597.46979999999985</v>
      </c>
      <c r="E655" s="105">
        <f>SUM(E657:E677)</f>
        <v>37257</v>
      </c>
      <c r="F655" s="37">
        <f>SUM(F657:F677)</f>
        <v>43298370</v>
      </c>
      <c r="G655" s="41"/>
      <c r="H655" s="37">
        <f>SUM(H657:H677)</f>
        <v>32556700</v>
      </c>
      <c r="I655" s="8">
        <f>SUM(I657:I677)</f>
        <v>10741670</v>
      </c>
      <c r="J655" s="8"/>
      <c r="K655" s="10"/>
      <c r="L655" s="8">
        <f>SUM(L657:L677)</f>
        <v>35372581.78806746</v>
      </c>
      <c r="M655" s="10"/>
      <c r="N655" s="8">
        <f t="shared" si="113"/>
        <v>35372581.78806746</v>
      </c>
    </row>
    <row r="656" spans="1:14" x14ac:dyDescent="0.25">
      <c r="A656" s="35"/>
      <c r="B656" s="51" t="s">
        <v>26</v>
      </c>
      <c r="C656" s="35">
        <v>2</v>
      </c>
      <c r="D656" s="55">
        <v>0</v>
      </c>
      <c r="E656" s="108"/>
      <c r="F656" s="50">
        <v>0</v>
      </c>
      <c r="G656" s="41">
        <v>25</v>
      </c>
      <c r="H656" s="50">
        <f>F673*G656/100</f>
        <v>5370835</v>
      </c>
      <c r="I656" s="10">
        <f t="shared" ref="I656:I677" si="118">F656-H656</f>
        <v>-5370835</v>
      </c>
      <c r="J656" s="10"/>
      <c r="K656" s="10"/>
      <c r="L656" s="10"/>
      <c r="M656" s="10">
        <f>($L$7*$L$8*E654/$L$10)+($L$7*$L$9*D654/$L$11)</f>
        <v>14062317.55710193</v>
      </c>
      <c r="N656" s="10">
        <f t="shared" si="113"/>
        <v>14062317.55710193</v>
      </c>
    </row>
    <row r="657" spans="1:14" x14ac:dyDescent="0.25">
      <c r="A657" s="35"/>
      <c r="B657" s="51" t="s">
        <v>456</v>
      </c>
      <c r="C657" s="35">
        <v>4</v>
      </c>
      <c r="D657" s="55">
        <v>54.386200000000002</v>
      </c>
      <c r="E657" s="102">
        <v>2175</v>
      </c>
      <c r="F657" s="120">
        <v>2702160</v>
      </c>
      <c r="G657" s="41">
        <v>100</v>
      </c>
      <c r="H657" s="50">
        <f t="shared" ref="H657:H677" si="119">F657*G657/100</f>
        <v>2702160</v>
      </c>
      <c r="I657" s="10">
        <f t="shared" si="118"/>
        <v>0</v>
      </c>
      <c r="J657" s="10">
        <f t="shared" ref="J657:J677" si="120">F657/E657</f>
        <v>1242.3724137931035</v>
      </c>
      <c r="K657" s="10">
        <f t="shared" ref="K657:K677" si="121">$J$11*$J$19-J657</f>
        <v>736.91887493476452</v>
      </c>
      <c r="L657" s="10">
        <f t="shared" ref="L657:L677" si="122">IF(K657&gt;0,$J$7*$J$8*(K657/$K$19),0)+$J$7*$J$9*(E657/$E$19)+$J$7*$J$10*(D657/$D$19)</f>
        <v>1461712.9802851207</v>
      </c>
      <c r="M657" s="10"/>
      <c r="N657" s="10">
        <f t="shared" si="113"/>
        <v>1461712.9802851207</v>
      </c>
    </row>
    <row r="658" spans="1:14" x14ac:dyDescent="0.25">
      <c r="A658" s="35"/>
      <c r="B658" s="51" t="s">
        <v>457</v>
      </c>
      <c r="C658" s="35">
        <v>4</v>
      </c>
      <c r="D658" s="55">
        <v>33.314799999999998</v>
      </c>
      <c r="E658" s="102">
        <v>2013</v>
      </c>
      <c r="F658" s="120">
        <v>917890</v>
      </c>
      <c r="G658" s="41">
        <v>100</v>
      </c>
      <c r="H658" s="50">
        <f t="shared" si="119"/>
        <v>917890</v>
      </c>
      <c r="I658" s="10">
        <f t="shared" si="118"/>
        <v>0</v>
      </c>
      <c r="J658" s="10">
        <f t="shared" si="120"/>
        <v>455.98112270243416</v>
      </c>
      <c r="K658" s="10">
        <f t="shared" si="121"/>
        <v>1523.3101660254338</v>
      </c>
      <c r="L658" s="10">
        <f t="shared" si="122"/>
        <v>1967880.18902697</v>
      </c>
      <c r="M658" s="10"/>
      <c r="N658" s="10">
        <f t="shared" si="113"/>
        <v>1967880.18902697</v>
      </c>
    </row>
    <row r="659" spans="1:14" x14ac:dyDescent="0.25">
      <c r="A659" s="35"/>
      <c r="B659" s="51" t="s">
        <v>804</v>
      </c>
      <c r="C659" s="35">
        <v>4</v>
      </c>
      <c r="D659" s="55">
        <v>25.285499999999999</v>
      </c>
      <c r="E659" s="102">
        <v>1733</v>
      </c>
      <c r="F659" s="120">
        <v>1207720</v>
      </c>
      <c r="G659" s="41">
        <v>100</v>
      </c>
      <c r="H659" s="50">
        <f t="shared" si="119"/>
        <v>1207720</v>
      </c>
      <c r="I659" s="10">
        <f t="shared" si="118"/>
        <v>0</v>
      </c>
      <c r="J659" s="10">
        <f t="shared" si="120"/>
        <v>696.89555683785341</v>
      </c>
      <c r="K659" s="10">
        <f t="shared" si="121"/>
        <v>1282.3957318900148</v>
      </c>
      <c r="L659" s="10">
        <f t="shared" si="122"/>
        <v>1652443.6864111228</v>
      </c>
      <c r="M659" s="10"/>
      <c r="N659" s="10">
        <f t="shared" si="113"/>
        <v>1652443.6864111228</v>
      </c>
    </row>
    <row r="660" spans="1:14" x14ac:dyDescent="0.25">
      <c r="A660" s="35"/>
      <c r="B660" s="51" t="s">
        <v>458</v>
      </c>
      <c r="C660" s="35">
        <v>4</v>
      </c>
      <c r="D660" s="55">
        <v>31.523400000000002</v>
      </c>
      <c r="E660" s="102">
        <v>1562</v>
      </c>
      <c r="F660" s="120">
        <v>565020</v>
      </c>
      <c r="G660" s="41">
        <v>100</v>
      </c>
      <c r="H660" s="50">
        <f t="shared" si="119"/>
        <v>565020</v>
      </c>
      <c r="I660" s="10">
        <f t="shared" si="118"/>
        <v>0</v>
      </c>
      <c r="J660" s="10">
        <f t="shared" si="120"/>
        <v>361.72855313700381</v>
      </c>
      <c r="K660" s="10">
        <f t="shared" si="121"/>
        <v>1617.5627355908641</v>
      </c>
      <c r="L660" s="10">
        <f t="shared" si="122"/>
        <v>1919924.1628178747</v>
      </c>
      <c r="M660" s="10"/>
      <c r="N660" s="10">
        <f t="shared" si="113"/>
        <v>1919924.1628178747</v>
      </c>
    </row>
    <row r="661" spans="1:14" x14ac:dyDescent="0.25">
      <c r="A661" s="35"/>
      <c r="B661" s="51" t="s">
        <v>459</v>
      </c>
      <c r="C661" s="35">
        <v>4</v>
      </c>
      <c r="D661" s="55">
        <v>26.426500000000001</v>
      </c>
      <c r="E661" s="102">
        <v>748</v>
      </c>
      <c r="F661" s="120">
        <v>369530</v>
      </c>
      <c r="G661" s="41">
        <v>100</v>
      </c>
      <c r="H661" s="50">
        <f t="shared" si="119"/>
        <v>369530</v>
      </c>
      <c r="I661" s="10">
        <f t="shared" si="118"/>
        <v>0</v>
      </c>
      <c r="J661" s="10">
        <f t="shared" si="120"/>
        <v>494.02406417112297</v>
      </c>
      <c r="K661" s="10">
        <f t="shared" si="121"/>
        <v>1485.2672245567451</v>
      </c>
      <c r="L661" s="10">
        <f t="shared" si="122"/>
        <v>1571217.6933398878</v>
      </c>
      <c r="M661" s="10"/>
      <c r="N661" s="10">
        <f t="shared" si="113"/>
        <v>1571217.6933398878</v>
      </c>
    </row>
    <row r="662" spans="1:14" x14ac:dyDescent="0.25">
      <c r="A662" s="35"/>
      <c r="B662" s="51" t="s">
        <v>805</v>
      </c>
      <c r="C662" s="35">
        <v>4</v>
      </c>
      <c r="D662" s="55">
        <v>34.857799999999997</v>
      </c>
      <c r="E662" s="102">
        <v>1170</v>
      </c>
      <c r="F662" s="120">
        <v>821000</v>
      </c>
      <c r="G662" s="41">
        <v>100</v>
      </c>
      <c r="H662" s="50">
        <f t="shared" si="119"/>
        <v>821000</v>
      </c>
      <c r="I662" s="10">
        <f t="shared" si="118"/>
        <v>0</v>
      </c>
      <c r="J662" s="10">
        <f t="shared" si="120"/>
        <v>701.70940170940173</v>
      </c>
      <c r="K662" s="10">
        <f t="shared" si="121"/>
        <v>1277.5818870184662</v>
      </c>
      <c r="L662" s="10">
        <f t="shared" si="122"/>
        <v>1551047.7102861097</v>
      </c>
      <c r="M662" s="10"/>
      <c r="N662" s="10">
        <f t="shared" si="113"/>
        <v>1551047.7102861097</v>
      </c>
    </row>
    <row r="663" spans="1:14" x14ac:dyDescent="0.25">
      <c r="A663" s="35"/>
      <c r="B663" s="51" t="s">
        <v>806</v>
      </c>
      <c r="C663" s="35">
        <v>4</v>
      </c>
      <c r="D663" s="55">
        <v>3.2065000000000001</v>
      </c>
      <c r="E663" s="102">
        <v>671</v>
      </c>
      <c r="F663" s="120">
        <v>419010</v>
      </c>
      <c r="G663" s="41">
        <v>100</v>
      </c>
      <c r="H663" s="50">
        <f t="shared" si="119"/>
        <v>419010</v>
      </c>
      <c r="I663" s="10">
        <f t="shared" si="118"/>
        <v>0</v>
      </c>
      <c r="J663" s="10">
        <f t="shared" si="120"/>
        <v>624.45603576751114</v>
      </c>
      <c r="K663" s="10">
        <f t="shared" si="121"/>
        <v>1354.8352529603569</v>
      </c>
      <c r="L663" s="10">
        <f t="shared" si="122"/>
        <v>1322765.2283860156</v>
      </c>
      <c r="M663" s="10"/>
      <c r="N663" s="10">
        <f t="shared" si="113"/>
        <v>1322765.2283860156</v>
      </c>
    </row>
    <row r="664" spans="1:14" x14ac:dyDescent="0.25">
      <c r="A664" s="35"/>
      <c r="B664" s="51" t="s">
        <v>807</v>
      </c>
      <c r="C664" s="35">
        <v>4</v>
      </c>
      <c r="D664" s="55">
        <v>27.879099999999998</v>
      </c>
      <c r="E664" s="102">
        <v>1013</v>
      </c>
      <c r="F664" s="120">
        <v>661980</v>
      </c>
      <c r="G664" s="41">
        <v>100</v>
      </c>
      <c r="H664" s="50">
        <f t="shared" si="119"/>
        <v>661980</v>
      </c>
      <c r="I664" s="10">
        <f t="shared" si="118"/>
        <v>0</v>
      </c>
      <c r="J664" s="10">
        <f t="shared" si="120"/>
        <v>653.48469891411651</v>
      </c>
      <c r="K664" s="10">
        <f t="shared" si="121"/>
        <v>1325.8065898137515</v>
      </c>
      <c r="L664" s="10">
        <f t="shared" si="122"/>
        <v>1514529.979143772</v>
      </c>
      <c r="M664" s="10"/>
      <c r="N664" s="10">
        <f t="shared" si="113"/>
        <v>1514529.979143772</v>
      </c>
    </row>
    <row r="665" spans="1:14" x14ac:dyDescent="0.25">
      <c r="A665" s="35"/>
      <c r="B665" s="51" t="s">
        <v>808</v>
      </c>
      <c r="C665" s="35">
        <v>4</v>
      </c>
      <c r="D665" s="55">
        <v>37.349699999999999</v>
      </c>
      <c r="E665" s="102">
        <v>1491</v>
      </c>
      <c r="F665" s="120">
        <v>1112260</v>
      </c>
      <c r="G665" s="41">
        <v>100</v>
      </c>
      <c r="H665" s="50">
        <f t="shared" si="119"/>
        <v>1112260</v>
      </c>
      <c r="I665" s="10">
        <f t="shared" si="118"/>
        <v>0</v>
      </c>
      <c r="J665" s="10">
        <f t="shared" si="120"/>
        <v>745.98256203890003</v>
      </c>
      <c r="K665" s="10">
        <f t="shared" si="121"/>
        <v>1233.3087266889679</v>
      </c>
      <c r="L665" s="10">
        <f t="shared" si="122"/>
        <v>1610492.4991074833</v>
      </c>
      <c r="M665" s="10"/>
      <c r="N665" s="10">
        <f t="shared" si="113"/>
        <v>1610492.4991074833</v>
      </c>
    </row>
    <row r="666" spans="1:14" x14ac:dyDescent="0.25">
      <c r="A666" s="35"/>
      <c r="B666" s="51" t="s">
        <v>460</v>
      </c>
      <c r="C666" s="35">
        <v>4</v>
      </c>
      <c r="D666" s="55">
        <v>31.619699999999998</v>
      </c>
      <c r="E666" s="102">
        <v>1264</v>
      </c>
      <c r="F666" s="120">
        <v>707710</v>
      </c>
      <c r="G666" s="41">
        <v>100</v>
      </c>
      <c r="H666" s="50">
        <f t="shared" si="119"/>
        <v>707710</v>
      </c>
      <c r="I666" s="10">
        <f t="shared" si="118"/>
        <v>0</v>
      </c>
      <c r="J666" s="10">
        <f t="shared" si="120"/>
        <v>559.89715189873414</v>
      </c>
      <c r="K666" s="10">
        <f t="shared" si="121"/>
        <v>1419.3941368291339</v>
      </c>
      <c r="L666" s="10">
        <f t="shared" si="122"/>
        <v>1677305.8113960598</v>
      </c>
      <c r="M666" s="10"/>
      <c r="N666" s="10">
        <f t="shared" si="113"/>
        <v>1677305.8113960598</v>
      </c>
    </row>
    <row r="667" spans="1:14" x14ac:dyDescent="0.25">
      <c r="A667" s="35"/>
      <c r="B667" s="51" t="s">
        <v>461</v>
      </c>
      <c r="C667" s="35">
        <v>4</v>
      </c>
      <c r="D667" s="55">
        <v>31.804299999999998</v>
      </c>
      <c r="E667" s="102">
        <v>1343</v>
      </c>
      <c r="F667" s="120">
        <v>475390</v>
      </c>
      <c r="G667" s="41">
        <v>100</v>
      </c>
      <c r="H667" s="50">
        <f t="shared" si="119"/>
        <v>475390</v>
      </c>
      <c r="I667" s="10">
        <f t="shared" si="118"/>
        <v>0</v>
      </c>
      <c r="J667" s="10">
        <f t="shared" si="120"/>
        <v>353.97617274758005</v>
      </c>
      <c r="K667" s="10">
        <f t="shared" si="121"/>
        <v>1625.3151159802881</v>
      </c>
      <c r="L667" s="10">
        <f t="shared" si="122"/>
        <v>1870808.6965838114</v>
      </c>
      <c r="M667" s="10"/>
      <c r="N667" s="10">
        <f t="shared" si="113"/>
        <v>1870808.6965838114</v>
      </c>
    </row>
    <row r="668" spans="1:14" x14ac:dyDescent="0.25">
      <c r="A668" s="35"/>
      <c r="B668" s="51" t="s">
        <v>462</v>
      </c>
      <c r="C668" s="35">
        <v>4</v>
      </c>
      <c r="D668" s="55">
        <v>35.480600000000003</v>
      </c>
      <c r="E668" s="102">
        <v>2663</v>
      </c>
      <c r="F668" s="120">
        <v>744000</v>
      </c>
      <c r="G668" s="41">
        <v>100</v>
      </c>
      <c r="H668" s="50">
        <f t="shared" si="119"/>
        <v>744000</v>
      </c>
      <c r="I668" s="10">
        <f t="shared" si="118"/>
        <v>0</v>
      </c>
      <c r="J668" s="10">
        <f t="shared" si="120"/>
        <v>279.38415321066464</v>
      </c>
      <c r="K668" s="10">
        <f t="shared" si="121"/>
        <v>1699.9071355172034</v>
      </c>
      <c r="L668" s="10">
        <f t="shared" si="122"/>
        <v>2295794.1048066677</v>
      </c>
      <c r="M668" s="10"/>
      <c r="N668" s="10">
        <f t="shared" si="113"/>
        <v>2295794.1048066677</v>
      </c>
    </row>
    <row r="669" spans="1:14" x14ac:dyDescent="0.25">
      <c r="A669" s="35"/>
      <c r="B669" s="51" t="s">
        <v>463</v>
      </c>
      <c r="C669" s="35">
        <v>4</v>
      </c>
      <c r="D669" s="55">
        <v>20.279299999999999</v>
      </c>
      <c r="E669" s="102">
        <v>957</v>
      </c>
      <c r="F669" s="120">
        <v>397170</v>
      </c>
      <c r="G669" s="41">
        <v>100</v>
      </c>
      <c r="H669" s="50">
        <f t="shared" si="119"/>
        <v>397170</v>
      </c>
      <c r="I669" s="10">
        <f t="shared" si="118"/>
        <v>0</v>
      </c>
      <c r="J669" s="10">
        <f t="shared" si="120"/>
        <v>415.01567398119124</v>
      </c>
      <c r="K669" s="10">
        <f t="shared" si="121"/>
        <v>1564.2756147466769</v>
      </c>
      <c r="L669" s="10">
        <f t="shared" si="122"/>
        <v>1660006.7412478337</v>
      </c>
      <c r="M669" s="10"/>
      <c r="N669" s="10">
        <f t="shared" si="113"/>
        <v>1660006.7412478337</v>
      </c>
    </row>
    <row r="670" spans="1:14" x14ac:dyDescent="0.25">
      <c r="A670" s="35"/>
      <c r="B670" s="51" t="s">
        <v>464</v>
      </c>
      <c r="C670" s="35">
        <v>4</v>
      </c>
      <c r="D670" s="55">
        <v>29.5458</v>
      </c>
      <c r="E670" s="102">
        <v>1131</v>
      </c>
      <c r="F670" s="120">
        <v>955750</v>
      </c>
      <c r="G670" s="41">
        <v>100</v>
      </c>
      <c r="H670" s="50">
        <f t="shared" si="119"/>
        <v>955750</v>
      </c>
      <c r="I670" s="10">
        <f t="shared" si="118"/>
        <v>0</v>
      </c>
      <c r="J670" s="10">
        <f t="shared" si="120"/>
        <v>845.0486295313882</v>
      </c>
      <c r="K670" s="10">
        <f t="shared" si="121"/>
        <v>1134.24265919648</v>
      </c>
      <c r="L670" s="10">
        <f t="shared" si="122"/>
        <v>1393848.2089222206</v>
      </c>
      <c r="M670" s="10"/>
      <c r="N670" s="10">
        <f t="shared" si="113"/>
        <v>1393848.2089222206</v>
      </c>
    </row>
    <row r="671" spans="1:14" x14ac:dyDescent="0.25">
      <c r="A671" s="35"/>
      <c r="B671" s="51" t="s">
        <v>465</v>
      </c>
      <c r="C671" s="35">
        <v>4</v>
      </c>
      <c r="D671" s="55">
        <v>29.537800000000001</v>
      </c>
      <c r="E671" s="102">
        <v>527</v>
      </c>
      <c r="F671" s="120">
        <v>380580</v>
      </c>
      <c r="G671" s="41">
        <v>100</v>
      </c>
      <c r="H671" s="50">
        <f t="shared" si="119"/>
        <v>380580</v>
      </c>
      <c r="I671" s="10">
        <f t="shared" si="118"/>
        <v>0</v>
      </c>
      <c r="J671" s="10">
        <f t="shared" si="120"/>
        <v>722.16318785578744</v>
      </c>
      <c r="K671" s="10">
        <f t="shared" si="121"/>
        <v>1257.1281008720807</v>
      </c>
      <c r="L671" s="10">
        <f t="shared" si="122"/>
        <v>1339134.4737417714</v>
      </c>
      <c r="M671" s="10"/>
      <c r="N671" s="10">
        <f t="shared" si="113"/>
        <v>1339134.4737417714</v>
      </c>
    </row>
    <row r="672" spans="1:14" x14ac:dyDescent="0.25">
      <c r="A672" s="35"/>
      <c r="B672" s="51" t="s">
        <v>455</v>
      </c>
      <c r="C672" s="35">
        <v>4</v>
      </c>
      <c r="D672" s="55">
        <v>47.218299999999999</v>
      </c>
      <c r="E672" s="102">
        <v>2628</v>
      </c>
      <c r="F672" s="120">
        <v>1106890</v>
      </c>
      <c r="G672" s="41">
        <v>100</v>
      </c>
      <c r="H672" s="50">
        <f t="shared" si="119"/>
        <v>1106890</v>
      </c>
      <c r="I672" s="10">
        <f t="shared" si="118"/>
        <v>0</v>
      </c>
      <c r="J672" s="10">
        <f t="shared" si="120"/>
        <v>421.1910197869102</v>
      </c>
      <c r="K672" s="10">
        <f t="shared" si="121"/>
        <v>1558.1002689409579</v>
      </c>
      <c r="L672" s="10">
        <f t="shared" si="122"/>
        <v>2228636.3688085824</v>
      </c>
      <c r="M672" s="10"/>
      <c r="N672" s="10">
        <f t="shared" si="113"/>
        <v>2228636.3688085824</v>
      </c>
    </row>
    <row r="673" spans="1:14" x14ac:dyDescent="0.25">
      <c r="A673" s="35"/>
      <c r="B673" s="51" t="s">
        <v>466</v>
      </c>
      <c r="C673" s="35">
        <v>3</v>
      </c>
      <c r="D673" s="55">
        <v>6.2233000000000001</v>
      </c>
      <c r="E673" s="102">
        <v>5489</v>
      </c>
      <c r="F673" s="120">
        <v>21483340</v>
      </c>
      <c r="G673" s="41">
        <v>50</v>
      </c>
      <c r="H673" s="50">
        <f t="shared" si="119"/>
        <v>10741670</v>
      </c>
      <c r="I673" s="10">
        <f t="shared" si="118"/>
        <v>10741670</v>
      </c>
      <c r="J673" s="10">
        <f t="shared" si="120"/>
        <v>3913.8895973765711</v>
      </c>
      <c r="K673" s="10">
        <f t="shared" si="121"/>
        <v>-1934.5983086487031</v>
      </c>
      <c r="L673" s="10">
        <f t="shared" si="122"/>
        <v>1461545.6749948759</v>
      </c>
      <c r="M673" s="10"/>
      <c r="N673" s="10">
        <f t="shared" si="113"/>
        <v>1461545.6749948759</v>
      </c>
    </row>
    <row r="674" spans="1:14" x14ac:dyDescent="0.25">
      <c r="A674" s="35"/>
      <c r="B674" s="51" t="s">
        <v>467</v>
      </c>
      <c r="C674" s="35">
        <v>4</v>
      </c>
      <c r="D674" s="55">
        <v>6.9349000000000007</v>
      </c>
      <c r="E674" s="102">
        <v>4442</v>
      </c>
      <c r="F674" s="120">
        <v>5578880</v>
      </c>
      <c r="G674" s="41">
        <v>100</v>
      </c>
      <c r="H674" s="50">
        <f t="shared" si="119"/>
        <v>5578880</v>
      </c>
      <c r="I674" s="10">
        <f t="shared" si="118"/>
        <v>0</v>
      </c>
      <c r="J674" s="10">
        <f t="shared" si="120"/>
        <v>1255.9387663214768</v>
      </c>
      <c r="K674" s="10">
        <f t="shared" si="121"/>
        <v>723.35252240639124</v>
      </c>
      <c r="L674" s="10">
        <f t="shared" si="122"/>
        <v>1796652.965620663</v>
      </c>
      <c r="M674" s="10"/>
      <c r="N674" s="10">
        <f t="shared" si="113"/>
        <v>1796652.965620663</v>
      </c>
    </row>
    <row r="675" spans="1:14" x14ac:dyDescent="0.25">
      <c r="A675" s="35"/>
      <c r="B675" s="51" t="s">
        <v>809</v>
      </c>
      <c r="C675" s="35">
        <v>4</v>
      </c>
      <c r="D675" s="55">
        <v>33.140799999999999</v>
      </c>
      <c r="E675" s="102">
        <v>1174</v>
      </c>
      <c r="F675" s="120">
        <v>481750</v>
      </c>
      <c r="G675" s="41">
        <v>100</v>
      </c>
      <c r="H675" s="50">
        <f t="shared" si="119"/>
        <v>481750</v>
      </c>
      <c r="I675" s="10">
        <f t="shared" si="118"/>
        <v>0</v>
      </c>
      <c r="J675" s="10">
        <f t="shared" si="120"/>
        <v>410.34923339011925</v>
      </c>
      <c r="K675" s="10">
        <f t="shared" si="121"/>
        <v>1568.9420553377488</v>
      </c>
      <c r="L675" s="10">
        <f t="shared" si="122"/>
        <v>1786590.4418627634</v>
      </c>
      <c r="M675" s="10"/>
      <c r="N675" s="10">
        <f t="shared" si="113"/>
        <v>1786590.4418627634</v>
      </c>
    </row>
    <row r="676" spans="1:14" x14ac:dyDescent="0.25">
      <c r="A676" s="35"/>
      <c r="B676" s="51" t="s">
        <v>468</v>
      </c>
      <c r="C676" s="35">
        <v>4</v>
      </c>
      <c r="D676" s="55">
        <v>20.0916</v>
      </c>
      <c r="E676" s="102">
        <v>1095</v>
      </c>
      <c r="F676" s="120">
        <v>414610</v>
      </c>
      <c r="G676" s="41">
        <v>100</v>
      </c>
      <c r="H676" s="50">
        <f t="shared" si="119"/>
        <v>414610</v>
      </c>
      <c r="I676" s="10">
        <f t="shared" si="118"/>
        <v>0</v>
      </c>
      <c r="J676" s="10">
        <f t="shared" si="120"/>
        <v>378.63926940639271</v>
      </c>
      <c r="K676" s="10">
        <f t="shared" si="121"/>
        <v>1600.6520193214753</v>
      </c>
      <c r="L676" s="10">
        <f t="shared" si="122"/>
        <v>1725361.4776880166</v>
      </c>
      <c r="M676" s="10"/>
      <c r="N676" s="10">
        <f t="shared" si="113"/>
        <v>1725361.4776880166</v>
      </c>
    </row>
    <row r="677" spans="1:14" x14ac:dyDescent="0.25">
      <c r="A677" s="35"/>
      <c r="B677" s="51" t="s">
        <v>145</v>
      </c>
      <c r="C677" s="35">
        <v>4</v>
      </c>
      <c r="D677" s="55">
        <v>31.363900000000001</v>
      </c>
      <c r="E677" s="102">
        <v>1968</v>
      </c>
      <c r="F677" s="120">
        <v>1795730</v>
      </c>
      <c r="G677" s="41">
        <v>100</v>
      </c>
      <c r="H677" s="50">
        <f t="shared" si="119"/>
        <v>1795730</v>
      </c>
      <c r="I677" s="10">
        <f t="shared" si="118"/>
        <v>0</v>
      </c>
      <c r="J677" s="10">
        <f t="shared" si="120"/>
        <v>912.46443089430898</v>
      </c>
      <c r="K677" s="10">
        <f t="shared" si="121"/>
        <v>1066.8268578335592</v>
      </c>
      <c r="L677" s="10">
        <f t="shared" si="122"/>
        <v>1564882.6935898336</v>
      </c>
      <c r="M677" s="10"/>
      <c r="N677" s="10">
        <f t="shared" si="113"/>
        <v>1564882.6935898336</v>
      </c>
    </row>
    <row r="678" spans="1:14" x14ac:dyDescent="0.25">
      <c r="A678" s="35"/>
      <c r="B678" s="4"/>
      <c r="C678" s="4"/>
      <c r="D678" s="55">
        <v>0</v>
      </c>
      <c r="E678" s="104"/>
      <c r="F678" s="65">
        <v>0</v>
      </c>
      <c r="G678" s="41"/>
      <c r="H678" s="65"/>
      <c r="I678" s="66"/>
      <c r="J678" s="66"/>
      <c r="K678" s="10"/>
      <c r="L678" s="10"/>
      <c r="M678" s="10"/>
      <c r="N678" s="10"/>
    </row>
    <row r="679" spans="1:14" x14ac:dyDescent="0.25">
      <c r="A679" s="30" t="s">
        <v>469</v>
      </c>
      <c r="B679" s="43" t="s">
        <v>2</v>
      </c>
      <c r="C679" s="44"/>
      <c r="D679" s="3">
        <v>1228.3134999999997</v>
      </c>
      <c r="E679" s="105">
        <f>E680</f>
        <v>75228</v>
      </c>
      <c r="F679" s="37">
        <v>0</v>
      </c>
      <c r="G679" s="41"/>
      <c r="H679" s="37">
        <f>H681</f>
        <v>27345855</v>
      </c>
      <c r="I679" s="8">
        <f>I681</f>
        <v>-27345855</v>
      </c>
      <c r="J679" s="8"/>
      <c r="K679" s="10"/>
      <c r="L679" s="10"/>
      <c r="M679" s="9">
        <f>M681</f>
        <v>28587139.514338363</v>
      </c>
      <c r="N679" s="8">
        <f t="shared" si="113"/>
        <v>28587139.514338363</v>
      </c>
    </row>
    <row r="680" spans="1:14" x14ac:dyDescent="0.25">
      <c r="A680" s="30" t="s">
        <v>469</v>
      </c>
      <c r="B680" s="43" t="s">
        <v>3</v>
      </c>
      <c r="C680" s="44"/>
      <c r="D680" s="3">
        <v>1228.3134999999997</v>
      </c>
      <c r="E680" s="105">
        <f>SUM(E682:E719)</f>
        <v>75228</v>
      </c>
      <c r="F680" s="37">
        <f>SUM(F682:F719)</f>
        <v>152595930</v>
      </c>
      <c r="G680" s="41"/>
      <c r="H680" s="37">
        <f>SUM(H682:H719)</f>
        <v>97904220</v>
      </c>
      <c r="I680" s="8">
        <f>SUM(I682:I719)</f>
        <v>54691710</v>
      </c>
      <c r="J680" s="8"/>
      <c r="K680" s="10"/>
      <c r="L680" s="8">
        <f>SUM(L682:L719)</f>
        <v>65871892.115506709</v>
      </c>
      <c r="M680" s="10"/>
      <c r="N680" s="8">
        <f t="shared" si="113"/>
        <v>65871892.115506709</v>
      </c>
    </row>
    <row r="681" spans="1:14" x14ac:dyDescent="0.25">
      <c r="A681" s="35"/>
      <c r="B681" s="51" t="s">
        <v>26</v>
      </c>
      <c r="C681" s="35">
        <v>2</v>
      </c>
      <c r="D681" s="55">
        <v>0</v>
      </c>
      <c r="E681" s="108"/>
      <c r="F681" s="50">
        <v>0</v>
      </c>
      <c r="G681" s="41">
        <v>25</v>
      </c>
      <c r="H681" s="50">
        <f>F702*G681/100</f>
        <v>27345855</v>
      </c>
      <c r="I681" s="10">
        <f t="shared" ref="I681:I719" si="123">F681-H681</f>
        <v>-27345855</v>
      </c>
      <c r="J681" s="10"/>
      <c r="K681" s="10"/>
      <c r="L681" s="10"/>
      <c r="M681" s="10">
        <f>($L$7*$L$8*E679/$L$10)+($L$7*$L$9*D679/$L$11)</f>
        <v>28587139.514338363</v>
      </c>
      <c r="N681" s="10">
        <f t="shared" si="113"/>
        <v>28587139.514338363</v>
      </c>
    </row>
    <row r="682" spans="1:14" x14ac:dyDescent="0.25">
      <c r="A682" s="35"/>
      <c r="B682" s="51" t="s">
        <v>470</v>
      </c>
      <c r="C682" s="35">
        <v>4</v>
      </c>
      <c r="D682" s="55">
        <v>28.536100000000001</v>
      </c>
      <c r="E682" s="102">
        <v>1332</v>
      </c>
      <c r="F682" s="120">
        <v>601100</v>
      </c>
      <c r="G682" s="41">
        <v>100</v>
      </c>
      <c r="H682" s="50">
        <f>F682*G682/100</f>
        <v>601100</v>
      </c>
      <c r="I682" s="10">
        <f t="shared" si="123"/>
        <v>0</v>
      </c>
      <c r="J682" s="10">
        <f t="shared" ref="J682:J719" si="124">F682/E682</f>
        <v>451.27627627627629</v>
      </c>
      <c r="K682" s="10">
        <f t="shared" ref="K682:K719" si="125">$J$11*$J$19-J682</f>
        <v>1528.0150124515917</v>
      </c>
      <c r="L682" s="10">
        <f t="shared" ref="L682:L719" si="126">IF(K682&gt;0,$J$7*$J$8*(K682/$K$19),0)+$J$7*$J$9*(E682/$E$19)+$J$7*$J$10*(D682/$D$19)</f>
        <v>1769867.1055347738</v>
      </c>
      <c r="M682" s="10"/>
      <c r="N682" s="10">
        <f t="shared" si="113"/>
        <v>1769867.1055347738</v>
      </c>
    </row>
    <row r="683" spans="1:14" x14ac:dyDescent="0.25">
      <c r="A683" s="35"/>
      <c r="B683" s="51" t="s">
        <v>471</v>
      </c>
      <c r="C683" s="35">
        <v>4</v>
      </c>
      <c r="D683" s="55">
        <v>47.4878</v>
      </c>
      <c r="E683" s="102">
        <v>1738</v>
      </c>
      <c r="F683" s="120">
        <v>959820</v>
      </c>
      <c r="G683" s="41">
        <v>100</v>
      </c>
      <c r="H683" s="50">
        <f t="shared" ref="H683:H719" si="127">F683*G683/100</f>
        <v>959820</v>
      </c>
      <c r="I683" s="10">
        <f t="shared" si="123"/>
        <v>0</v>
      </c>
      <c r="J683" s="10">
        <f t="shared" si="124"/>
        <v>552.25546605293437</v>
      </c>
      <c r="K683" s="10">
        <f t="shared" si="125"/>
        <v>1427.0358226749336</v>
      </c>
      <c r="L683" s="10">
        <f t="shared" si="126"/>
        <v>1888774.9795094694</v>
      </c>
      <c r="M683" s="10"/>
      <c r="N683" s="10">
        <f t="shared" si="113"/>
        <v>1888774.9795094694</v>
      </c>
    </row>
    <row r="684" spans="1:14" x14ac:dyDescent="0.25">
      <c r="A684" s="35"/>
      <c r="B684" s="51" t="s">
        <v>472</v>
      </c>
      <c r="C684" s="35">
        <v>4</v>
      </c>
      <c r="D684" s="55">
        <v>24.181699999999999</v>
      </c>
      <c r="E684" s="102">
        <v>959</v>
      </c>
      <c r="F684" s="120">
        <v>661910</v>
      </c>
      <c r="G684" s="41">
        <v>100</v>
      </c>
      <c r="H684" s="50">
        <f t="shared" si="127"/>
        <v>661910</v>
      </c>
      <c r="I684" s="10">
        <f t="shared" si="123"/>
        <v>0</v>
      </c>
      <c r="J684" s="10">
        <f t="shared" si="124"/>
        <v>690.20855057351412</v>
      </c>
      <c r="K684" s="10">
        <f t="shared" si="125"/>
        <v>1289.082738154354</v>
      </c>
      <c r="L684" s="10">
        <f t="shared" si="126"/>
        <v>1450772.8597793961</v>
      </c>
      <c r="M684" s="10"/>
      <c r="N684" s="10">
        <f t="shared" si="113"/>
        <v>1450772.8597793961</v>
      </c>
    </row>
    <row r="685" spans="1:14" x14ac:dyDescent="0.25">
      <c r="A685" s="35"/>
      <c r="B685" s="51" t="s">
        <v>810</v>
      </c>
      <c r="C685" s="35">
        <v>4</v>
      </c>
      <c r="D685" s="55">
        <v>30.626899999999999</v>
      </c>
      <c r="E685" s="102">
        <v>1358</v>
      </c>
      <c r="F685" s="120">
        <v>828010</v>
      </c>
      <c r="G685" s="41">
        <v>100</v>
      </c>
      <c r="H685" s="50">
        <f t="shared" si="127"/>
        <v>828010</v>
      </c>
      <c r="I685" s="10">
        <f t="shared" si="123"/>
        <v>0</v>
      </c>
      <c r="J685" s="10">
        <f t="shared" si="124"/>
        <v>609.72754050073638</v>
      </c>
      <c r="K685" s="10">
        <f t="shared" si="125"/>
        <v>1369.5637482271318</v>
      </c>
      <c r="L685" s="10">
        <f t="shared" si="126"/>
        <v>1655061.9754833027</v>
      </c>
      <c r="M685" s="10"/>
      <c r="N685" s="10">
        <f t="shared" si="113"/>
        <v>1655061.9754833027</v>
      </c>
    </row>
    <row r="686" spans="1:14" x14ac:dyDescent="0.25">
      <c r="A686" s="35"/>
      <c r="B686" s="51" t="s">
        <v>473</v>
      </c>
      <c r="C686" s="35">
        <v>4</v>
      </c>
      <c r="D686" s="55">
        <v>27.559699999999996</v>
      </c>
      <c r="E686" s="102">
        <v>1073</v>
      </c>
      <c r="F686" s="120">
        <v>636570</v>
      </c>
      <c r="G686" s="41">
        <v>100</v>
      </c>
      <c r="H686" s="50">
        <f t="shared" si="127"/>
        <v>636570</v>
      </c>
      <c r="I686" s="10">
        <f t="shared" si="123"/>
        <v>0</v>
      </c>
      <c r="J686" s="10">
        <f t="shared" si="124"/>
        <v>593.26188257222736</v>
      </c>
      <c r="K686" s="10">
        <f t="shared" si="125"/>
        <v>1386.0294061556406</v>
      </c>
      <c r="L686" s="10">
        <f t="shared" si="126"/>
        <v>1578808.9814700575</v>
      </c>
      <c r="M686" s="10"/>
      <c r="N686" s="10">
        <f t="shared" si="113"/>
        <v>1578808.9814700575</v>
      </c>
    </row>
    <row r="687" spans="1:14" x14ac:dyDescent="0.25">
      <c r="A687" s="35"/>
      <c r="B687" s="51" t="s">
        <v>474</v>
      </c>
      <c r="C687" s="35">
        <v>4</v>
      </c>
      <c r="D687" s="55">
        <v>52.490699999999997</v>
      </c>
      <c r="E687" s="102">
        <v>2160</v>
      </c>
      <c r="F687" s="120">
        <v>1451760</v>
      </c>
      <c r="G687" s="41">
        <v>100</v>
      </c>
      <c r="H687" s="50">
        <f t="shared" si="127"/>
        <v>1451760</v>
      </c>
      <c r="I687" s="10">
        <f t="shared" si="123"/>
        <v>0</v>
      </c>
      <c r="J687" s="10">
        <f t="shared" si="124"/>
        <v>672.11111111111109</v>
      </c>
      <c r="K687" s="10">
        <f t="shared" si="125"/>
        <v>1307.180177616757</v>
      </c>
      <c r="L687" s="10">
        <f t="shared" si="126"/>
        <v>1924318.5865487705</v>
      </c>
      <c r="M687" s="10"/>
      <c r="N687" s="10">
        <f t="shared" si="113"/>
        <v>1924318.5865487705</v>
      </c>
    </row>
    <row r="688" spans="1:14" x14ac:dyDescent="0.25">
      <c r="A688" s="35"/>
      <c r="B688" s="51" t="s">
        <v>475</v>
      </c>
      <c r="C688" s="35">
        <v>4</v>
      </c>
      <c r="D688" s="55">
        <v>42.161599999999993</v>
      </c>
      <c r="E688" s="102">
        <v>1762</v>
      </c>
      <c r="F688" s="120">
        <v>1138040</v>
      </c>
      <c r="G688" s="41">
        <v>100</v>
      </c>
      <c r="H688" s="50">
        <f t="shared" si="127"/>
        <v>1138040</v>
      </c>
      <c r="I688" s="10">
        <f t="shared" si="123"/>
        <v>0</v>
      </c>
      <c r="J688" s="10">
        <f t="shared" si="124"/>
        <v>645.87968217934167</v>
      </c>
      <c r="K688" s="10">
        <f t="shared" si="125"/>
        <v>1333.4116065485264</v>
      </c>
      <c r="L688" s="10">
        <f t="shared" si="126"/>
        <v>1789430.2406276986</v>
      </c>
      <c r="M688" s="10"/>
      <c r="N688" s="10">
        <f t="shared" si="113"/>
        <v>1789430.2406276986</v>
      </c>
    </row>
    <row r="689" spans="1:14" x14ac:dyDescent="0.25">
      <c r="A689" s="35"/>
      <c r="B689" s="51" t="s">
        <v>811</v>
      </c>
      <c r="C689" s="35">
        <v>4</v>
      </c>
      <c r="D689" s="55">
        <v>21.990200000000002</v>
      </c>
      <c r="E689" s="102">
        <v>721</v>
      </c>
      <c r="F689" s="120">
        <v>425010</v>
      </c>
      <c r="G689" s="41">
        <v>100</v>
      </c>
      <c r="H689" s="50">
        <f t="shared" si="127"/>
        <v>425010</v>
      </c>
      <c r="I689" s="10">
        <f t="shared" si="123"/>
        <v>0</v>
      </c>
      <c r="J689" s="10">
        <f t="shared" si="124"/>
        <v>589.47295423023581</v>
      </c>
      <c r="K689" s="10">
        <f t="shared" si="125"/>
        <v>1389.8183344976323</v>
      </c>
      <c r="L689" s="10">
        <f t="shared" si="126"/>
        <v>1461645.3772093835</v>
      </c>
      <c r="M689" s="10"/>
      <c r="N689" s="10">
        <f t="shared" si="113"/>
        <v>1461645.3772093835</v>
      </c>
    </row>
    <row r="690" spans="1:14" x14ac:dyDescent="0.25">
      <c r="A690" s="35"/>
      <c r="B690" s="51" t="s">
        <v>476</v>
      </c>
      <c r="C690" s="35">
        <v>4</v>
      </c>
      <c r="D690" s="55">
        <v>24.766200000000001</v>
      </c>
      <c r="E690" s="102">
        <v>734</v>
      </c>
      <c r="F690" s="120">
        <v>320240</v>
      </c>
      <c r="G690" s="41">
        <v>100</v>
      </c>
      <c r="H690" s="50">
        <f t="shared" si="127"/>
        <v>320240</v>
      </c>
      <c r="I690" s="10">
        <f t="shared" si="123"/>
        <v>0</v>
      </c>
      <c r="J690" s="10">
        <f t="shared" si="124"/>
        <v>436.29427792915533</v>
      </c>
      <c r="K690" s="10">
        <f t="shared" si="125"/>
        <v>1542.9970107987128</v>
      </c>
      <c r="L690" s="10">
        <f t="shared" si="126"/>
        <v>1607243.5206648819</v>
      </c>
      <c r="M690" s="10"/>
      <c r="N690" s="10">
        <f t="shared" si="113"/>
        <v>1607243.5206648819</v>
      </c>
    </row>
    <row r="691" spans="1:14" x14ac:dyDescent="0.25">
      <c r="A691" s="35"/>
      <c r="B691" s="51" t="s">
        <v>477</v>
      </c>
      <c r="C691" s="35">
        <v>4</v>
      </c>
      <c r="D691" s="55">
        <v>37.430100000000003</v>
      </c>
      <c r="E691" s="102">
        <v>1193</v>
      </c>
      <c r="F691" s="120">
        <v>881890</v>
      </c>
      <c r="G691" s="41">
        <v>100</v>
      </c>
      <c r="H691" s="50">
        <f t="shared" si="127"/>
        <v>881890</v>
      </c>
      <c r="I691" s="10">
        <f t="shared" si="123"/>
        <v>0</v>
      </c>
      <c r="J691" s="10">
        <f t="shared" si="124"/>
        <v>739.2204526404023</v>
      </c>
      <c r="K691" s="10">
        <f t="shared" si="125"/>
        <v>1240.0708360874658</v>
      </c>
      <c r="L691" s="10">
        <f t="shared" si="126"/>
        <v>1538944.0681949377</v>
      </c>
      <c r="M691" s="10"/>
      <c r="N691" s="10">
        <f t="shared" si="113"/>
        <v>1538944.0681949377</v>
      </c>
    </row>
    <row r="692" spans="1:14" x14ac:dyDescent="0.25">
      <c r="A692" s="35"/>
      <c r="B692" s="51" t="s">
        <v>478</v>
      </c>
      <c r="C692" s="35">
        <v>4</v>
      </c>
      <c r="D692" s="55">
        <v>28.086300000000001</v>
      </c>
      <c r="E692" s="102">
        <v>1207</v>
      </c>
      <c r="F692" s="120">
        <v>582040</v>
      </c>
      <c r="G692" s="41">
        <v>100</v>
      </c>
      <c r="H692" s="50">
        <f t="shared" si="127"/>
        <v>582040</v>
      </c>
      <c r="I692" s="10">
        <f t="shared" si="123"/>
        <v>0</v>
      </c>
      <c r="J692" s="10">
        <f t="shared" si="124"/>
        <v>482.22038111019054</v>
      </c>
      <c r="K692" s="10">
        <f t="shared" si="125"/>
        <v>1497.0709076176774</v>
      </c>
      <c r="L692" s="10">
        <f t="shared" si="126"/>
        <v>1709154.9890911283</v>
      </c>
      <c r="M692" s="10"/>
      <c r="N692" s="10">
        <f t="shared" si="113"/>
        <v>1709154.9890911283</v>
      </c>
    </row>
    <row r="693" spans="1:14" x14ac:dyDescent="0.25">
      <c r="A693" s="35"/>
      <c r="B693" s="51" t="s">
        <v>479</v>
      </c>
      <c r="C693" s="35">
        <v>4</v>
      </c>
      <c r="D693" s="55">
        <v>32.892899999999997</v>
      </c>
      <c r="E693" s="102">
        <v>1749</v>
      </c>
      <c r="F693" s="120">
        <v>667700</v>
      </c>
      <c r="G693" s="41">
        <v>100</v>
      </c>
      <c r="H693" s="50">
        <f t="shared" si="127"/>
        <v>667700</v>
      </c>
      <c r="I693" s="10">
        <f t="shared" si="123"/>
        <v>0</v>
      </c>
      <c r="J693" s="10">
        <f t="shared" si="124"/>
        <v>381.76100628930817</v>
      </c>
      <c r="K693" s="10">
        <f t="shared" si="125"/>
        <v>1597.5302824385599</v>
      </c>
      <c r="L693" s="10">
        <f t="shared" si="126"/>
        <v>1958941.0436663609</v>
      </c>
      <c r="M693" s="10"/>
      <c r="N693" s="10">
        <f t="shared" ref="N693:N756" si="128">L693+M693</f>
        <v>1958941.0436663609</v>
      </c>
    </row>
    <row r="694" spans="1:14" x14ac:dyDescent="0.25">
      <c r="A694" s="35"/>
      <c r="B694" s="51" t="s">
        <v>480</v>
      </c>
      <c r="C694" s="35">
        <v>4</v>
      </c>
      <c r="D694" s="55">
        <v>24.770500000000002</v>
      </c>
      <c r="E694" s="102">
        <v>1075</v>
      </c>
      <c r="F694" s="120">
        <v>661330</v>
      </c>
      <c r="G694" s="41">
        <v>100</v>
      </c>
      <c r="H694" s="50">
        <f t="shared" si="127"/>
        <v>661330</v>
      </c>
      <c r="I694" s="10">
        <f t="shared" si="123"/>
        <v>0</v>
      </c>
      <c r="J694" s="10">
        <f t="shared" si="124"/>
        <v>615.19069767441863</v>
      </c>
      <c r="K694" s="10">
        <f t="shared" si="125"/>
        <v>1364.1005910534495</v>
      </c>
      <c r="L694" s="10">
        <f t="shared" si="126"/>
        <v>1546665.2312507164</v>
      </c>
      <c r="M694" s="10"/>
      <c r="N694" s="10">
        <f t="shared" si="128"/>
        <v>1546665.2312507164</v>
      </c>
    </row>
    <row r="695" spans="1:14" x14ac:dyDescent="0.25">
      <c r="A695" s="35"/>
      <c r="B695" s="51" t="s">
        <v>481</v>
      </c>
      <c r="C695" s="35">
        <v>4</v>
      </c>
      <c r="D695" s="55">
        <v>72.553400000000011</v>
      </c>
      <c r="E695" s="102">
        <v>3761</v>
      </c>
      <c r="F695" s="120">
        <v>4969309.9999999991</v>
      </c>
      <c r="G695" s="41">
        <v>100</v>
      </c>
      <c r="H695" s="50">
        <f t="shared" si="127"/>
        <v>4969309.9999999991</v>
      </c>
      <c r="I695" s="10">
        <f t="shared" si="123"/>
        <v>0</v>
      </c>
      <c r="J695" s="10">
        <f t="shared" si="124"/>
        <v>1321.2735974474872</v>
      </c>
      <c r="K695" s="10">
        <f t="shared" si="125"/>
        <v>658.01769128038086</v>
      </c>
      <c r="L695" s="10">
        <f t="shared" si="126"/>
        <v>1902336.6226817872</v>
      </c>
      <c r="M695" s="10"/>
      <c r="N695" s="10">
        <f t="shared" si="128"/>
        <v>1902336.6226817872</v>
      </c>
    </row>
    <row r="696" spans="1:14" x14ac:dyDescent="0.25">
      <c r="A696" s="35"/>
      <c r="B696" s="51" t="s">
        <v>482</v>
      </c>
      <c r="C696" s="35">
        <v>4</v>
      </c>
      <c r="D696" s="55">
        <v>47.782899999999998</v>
      </c>
      <c r="E696" s="102">
        <v>2168</v>
      </c>
      <c r="F696" s="120">
        <v>1352040</v>
      </c>
      <c r="G696" s="41">
        <v>100</v>
      </c>
      <c r="H696" s="50">
        <f t="shared" si="127"/>
        <v>1352040</v>
      </c>
      <c r="I696" s="10">
        <f t="shared" si="123"/>
        <v>0</v>
      </c>
      <c r="J696" s="10">
        <f t="shared" si="124"/>
        <v>623.63468634686342</v>
      </c>
      <c r="K696" s="10">
        <f t="shared" si="125"/>
        <v>1355.6566023810046</v>
      </c>
      <c r="L696" s="10">
        <f t="shared" si="126"/>
        <v>1942666.5572979436</v>
      </c>
      <c r="M696" s="10"/>
      <c r="N696" s="10">
        <f t="shared" si="128"/>
        <v>1942666.5572979436</v>
      </c>
    </row>
    <row r="697" spans="1:14" x14ac:dyDescent="0.25">
      <c r="A697" s="35"/>
      <c r="B697" s="51" t="s">
        <v>483</v>
      </c>
      <c r="C697" s="35">
        <v>4</v>
      </c>
      <c r="D697" s="55">
        <v>27.6252</v>
      </c>
      <c r="E697" s="102">
        <v>981</v>
      </c>
      <c r="F697" s="120">
        <v>876500</v>
      </c>
      <c r="G697" s="41">
        <v>100</v>
      </c>
      <c r="H697" s="50">
        <f t="shared" si="127"/>
        <v>876500</v>
      </c>
      <c r="I697" s="10">
        <f t="shared" si="123"/>
        <v>0</v>
      </c>
      <c r="J697" s="10">
        <f t="shared" si="124"/>
        <v>893.47604485219165</v>
      </c>
      <c r="K697" s="10">
        <f t="shared" si="125"/>
        <v>1085.8152438756765</v>
      </c>
      <c r="L697" s="10">
        <f t="shared" si="126"/>
        <v>1304456.4798959387</v>
      </c>
      <c r="M697" s="10"/>
      <c r="N697" s="10">
        <f t="shared" si="128"/>
        <v>1304456.4798959387</v>
      </c>
    </row>
    <row r="698" spans="1:14" x14ac:dyDescent="0.25">
      <c r="A698" s="35"/>
      <c r="B698" s="51" t="s">
        <v>484</v>
      </c>
      <c r="C698" s="35">
        <v>4</v>
      </c>
      <c r="D698" s="55">
        <v>17.765000000000001</v>
      </c>
      <c r="E698" s="102">
        <v>1863</v>
      </c>
      <c r="F698" s="120">
        <v>849820</v>
      </c>
      <c r="G698" s="41">
        <v>100</v>
      </c>
      <c r="H698" s="50">
        <f t="shared" si="127"/>
        <v>849820</v>
      </c>
      <c r="I698" s="10">
        <f t="shared" si="123"/>
        <v>0</v>
      </c>
      <c r="J698" s="10">
        <f t="shared" si="124"/>
        <v>456.15673644659154</v>
      </c>
      <c r="K698" s="10">
        <f t="shared" si="125"/>
        <v>1523.1345522812765</v>
      </c>
      <c r="L698" s="10">
        <f t="shared" si="126"/>
        <v>1848664.9917074146</v>
      </c>
      <c r="M698" s="10"/>
      <c r="N698" s="10">
        <f t="shared" si="128"/>
        <v>1848664.9917074146</v>
      </c>
    </row>
    <row r="699" spans="1:14" x14ac:dyDescent="0.25">
      <c r="A699" s="35"/>
      <c r="B699" s="51" t="s">
        <v>485</v>
      </c>
      <c r="C699" s="35">
        <v>4</v>
      </c>
      <c r="D699" s="55">
        <v>21.602600000000002</v>
      </c>
      <c r="E699" s="102">
        <v>852</v>
      </c>
      <c r="F699" s="120">
        <v>384900</v>
      </c>
      <c r="G699" s="41">
        <v>100</v>
      </c>
      <c r="H699" s="50">
        <f t="shared" si="127"/>
        <v>384900</v>
      </c>
      <c r="I699" s="10">
        <f t="shared" si="123"/>
        <v>0</v>
      </c>
      <c r="J699" s="10">
        <f t="shared" si="124"/>
        <v>451.76056338028167</v>
      </c>
      <c r="K699" s="10">
        <f t="shared" si="125"/>
        <v>1527.5307253475864</v>
      </c>
      <c r="L699" s="10">
        <f t="shared" si="126"/>
        <v>1608781.239589056</v>
      </c>
      <c r="M699" s="10"/>
      <c r="N699" s="10">
        <f t="shared" si="128"/>
        <v>1608781.239589056</v>
      </c>
    </row>
    <row r="700" spans="1:14" x14ac:dyDescent="0.25">
      <c r="A700" s="35"/>
      <c r="B700" s="51" t="s">
        <v>486</v>
      </c>
      <c r="C700" s="35">
        <v>4</v>
      </c>
      <c r="D700" s="55">
        <v>32.780200000000001</v>
      </c>
      <c r="E700" s="102">
        <v>1223</v>
      </c>
      <c r="F700" s="120">
        <v>773270</v>
      </c>
      <c r="G700" s="41">
        <v>100</v>
      </c>
      <c r="H700" s="50">
        <f t="shared" si="127"/>
        <v>773270</v>
      </c>
      <c r="I700" s="10">
        <f t="shared" si="123"/>
        <v>0</v>
      </c>
      <c r="J700" s="10">
        <f t="shared" si="124"/>
        <v>632.27309893704012</v>
      </c>
      <c r="K700" s="10">
        <f t="shared" si="125"/>
        <v>1347.0181897908278</v>
      </c>
      <c r="L700" s="10">
        <f t="shared" si="126"/>
        <v>1612152.5931355595</v>
      </c>
      <c r="M700" s="10"/>
      <c r="N700" s="10">
        <f t="shared" si="128"/>
        <v>1612152.5931355595</v>
      </c>
    </row>
    <row r="701" spans="1:14" x14ac:dyDescent="0.25">
      <c r="A701" s="35"/>
      <c r="B701" s="51" t="s">
        <v>812</v>
      </c>
      <c r="C701" s="35">
        <v>4</v>
      </c>
      <c r="D701" s="55">
        <v>14.616600000000002</v>
      </c>
      <c r="E701" s="102">
        <v>777</v>
      </c>
      <c r="F701" s="120">
        <v>327690</v>
      </c>
      <c r="G701" s="41">
        <v>100</v>
      </c>
      <c r="H701" s="50">
        <f t="shared" si="127"/>
        <v>327690</v>
      </c>
      <c r="I701" s="10">
        <f t="shared" si="123"/>
        <v>0</v>
      </c>
      <c r="J701" s="10">
        <f t="shared" si="124"/>
        <v>421.73745173745175</v>
      </c>
      <c r="K701" s="10">
        <f t="shared" si="125"/>
        <v>1557.5538369904164</v>
      </c>
      <c r="L701" s="10">
        <f t="shared" si="126"/>
        <v>1578380.2086083693</v>
      </c>
      <c r="M701" s="10"/>
      <c r="N701" s="10">
        <f t="shared" si="128"/>
        <v>1578380.2086083693</v>
      </c>
    </row>
    <row r="702" spans="1:14" x14ac:dyDescent="0.25">
      <c r="A702" s="35"/>
      <c r="B702" s="51" t="s">
        <v>882</v>
      </c>
      <c r="C702" s="35">
        <v>3</v>
      </c>
      <c r="D702" s="55">
        <v>20.187100000000001</v>
      </c>
      <c r="E702" s="102">
        <v>17462</v>
      </c>
      <c r="F702" s="120">
        <v>109383420</v>
      </c>
      <c r="G702" s="41">
        <v>50</v>
      </c>
      <c r="H702" s="50">
        <f t="shared" si="127"/>
        <v>54691710</v>
      </c>
      <c r="I702" s="10">
        <f t="shared" si="123"/>
        <v>54691710</v>
      </c>
      <c r="J702" s="10">
        <f t="shared" si="124"/>
        <v>6264.0831519871717</v>
      </c>
      <c r="K702" s="10">
        <f t="shared" si="125"/>
        <v>-4284.7918632593037</v>
      </c>
      <c r="L702" s="10">
        <f t="shared" si="126"/>
        <v>4651575.6669690711</v>
      </c>
      <c r="M702" s="10"/>
      <c r="N702" s="10">
        <f t="shared" si="128"/>
        <v>4651575.6669690711</v>
      </c>
    </row>
    <row r="703" spans="1:14" x14ac:dyDescent="0.25">
      <c r="A703" s="35"/>
      <c r="B703" s="51" t="s">
        <v>487</v>
      </c>
      <c r="C703" s="35">
        <v>4</v>
      </c>
      <c r="D703" s="55">
        <v>27.260100000000001</v>
      </c>
      <c r="E703" s="102">
        <v>2398</v>
      </c>
      <c r="F703" s="120">
        <v>2169160.0000000005</v>
      </c>
      <c r="G703" s="41">
        <v>100</v>
      </c>
      <c r="H703" s="50">
        <f t="shared" si="127"/>
        <v>2169160.0000000005</v>
      </c>
      <c r="I703" s="10">
        <f t="shared" si="123"/>
        <v>0</v>
      </c>
      <c r="J703" s="10">
        <f t="shared" si="124"/>
        <v>904.57047539616372</v>
      </c>
      <c r="K703" s="10">
        <f t="shared" si="125"/>
        <v>1074.7208133317044</v>
      </c>
      <c r="L703" s="10">
        <f t="shared" si="126"/>
        <v>1662348.529763761</v>
      </c>
      <c r="M703" s="10"/>
      <c r="N703" s="10">
        <f t="shared" si="128"/>
        <v>1662348.529763761</v>
      </c>
    </row>
    <row r="704" spans="1:14" x14ac:dyDescent="0.25">
      <c r="A704" s="35"/>
      <c r="B704" s="51" t="s">
        <v>488</v>
      </c>
      <c r="C704" s="35">
        <v>4</v>
      </c>
      <c r="D704" s="55">
        <v>52.570299999999996</v>
      </c>
      <c r="E704" s="102">
        <v>5817</v>
      </c>
      <c r="F704" s="120">
        <v>5865620</v>
      </c>
      <c r="G704" s="41">
        <v>100</v>
      </c>
      <c r="H704" s="50">
        <f t="shared" si="127"/>
        <v>5865620</v>
      </c>
      <c r="I704" s="10">
        <f t="shared" si="123"/>
        <v>0</v>
      </c>
      <c r="J704" s="10">
        <f t="shared" si="124"/>
        <v>1008.3582602716177</v>
      </c>
      <c r="K704" s="10">
        <f t="shared" si="125"/>
        <v>970.93302845625033</v>
      </c>
      <c r="L704" s="10">
        <f t="shared" si="126"/>
        <v>2596315.3066382068</v>
      </c>
      <c r="M704" s="10"/>
      <c r="N704" s="10">
        <f t="shared" si="128"/>
        <v>2596315.3066382068</v>
      </c>
    </row>
    <row r="705" spans="1:14" x14ac:dyDescent="0.25">
      <c r="A705" s="35"/>
      <c r="B705" s="51" t="s">
        <v>489</v>
      </c>
      <c r="C705" s="35">
        <v>4</v>
      </c>
      <c r="D705" s="55">
        <v>29.513199999999998</v>
      </c>
      <c r="E705" s="102">
        <v>1780</v>
      </c>
      <c r="F705" s="120">
        <v>1355180</v>
      </c>
      <c r="G705" s="41">
        <v>100</v>
      </c>
      <c r="H705" s="50">
        <f t="shared" si="127"/>
        <v>1355180</v>
      </c>
      <c r="I705" s="10">
        <f t="shared" si="123"/>
        <v>0</v>
      </c>
      <c r="J705" s="10">
        <f t="shared" si="124"/>
        <v>761.33707865168537</v>
      </c>
      <c r="K705" s="10">
        <f t="shared" si="125"/>
        <v>1217.9542100761828</v>
      </c>
      <c r="L705" s="10">
        <f t="shared" si="126"/>
        <v>1632615.9813017827</v>
      </c>
      <c r="M705" s="10"/>
      <c r="N705" s="10">
        <f t="shared" si="128"/>
        <v>1632615.9813017827</v>
      </c>
    </row>
    <row r="706" spans="1:14" x14ac:dyDescent="0.25">
      <c r="A706" s="35"/>
      <c r="B706" s="51" t="s">
        <v>490</v>
      </c>
      <c r="C706" s="35">
        <v>4</v>
      </c>
      <c r="D706" s="55">
        <v>20.736699999999999</v>
      </c>
      <c r="E706" s="102">
        <v>791</v>
      </c>
      <c r="F706" s="120">
        <v>254480</v>
      </c>
      <c r="G706" s="41">
        <v>100</v>
      </c>
      <c r="H706" s="50">
        <f t="shared" si="127"/>
        <v>254480</v>
      </c>
      <c r="I706" s="10">
        <f t="shared" si="123"/>
        <v>0</v>
      </c>
      <c r="J706" s="10">
        <f t="shared" si="124"/>
        <v>321.71934260429833</v>
      </c>
      <c r="K706" s="10">
        <f t="shared" si="125"/>
        <v>1657.5719461235697</v>
      </c>
      <c r="L706" s="10">
        <f t="shared" si="126"/>
        <v>1697046.0460368339</v>
      </c>
      <c r="M706" s="10"/>
      <c r="N706" s="10">
        <f t="shared" si="128"/>
        <v>1697046.0460368339</v>
      </c>
    </row>
    <row r="707" spans="1:14" x14ac:dyDescent="0.25">
      <c r="A707" s="35"/>
      <c r="B707" s="51" t="s">
        <v>491</v>
      </c>
      <c r="C707" s="35">
        <v>4</v>
      </c>
      <c r="D707" s="55">
        <v>31.492699999999999</v>
      </c>
      <c r="E707" s="102">
        <v>534</v>
      </c>
      <c r="F707" s="120">
        <v>949600</v>
      </c>
      <c r="G707" s="41">
        <v>100</v>
      </c>
      <c r="H707" s="50">
        <f t="shared" si="127"/>
        <v>949600</v>
      </c>
      <c r="I707" s="10">
        <f t="shared" si="123"/>
        <v>0</v>
      </c>
      <c r="J707" s="10">
        <f t="shared" si="124"/>
        <v>1778.2771535580525</v>
      </c>
      <c r="K707" s="10">
        <f t="shared" si="125"/>
        <v>201.01413516981552</v>
      </c>
      <c r="L707" s="10">
        <f t="shared" si="126"/>
        <v>468982.03347086912</v>
      </c>
      <c r="M707" s="10"/>
      <c r="N707" s="10">
        <f t="shared" si="128"/>
        <v>468982.03347086912</v>
      </c>
    </row>
    <row r="708" spans="1:14" x14ac:dyDescent="0.25">
      <c r="A708" s="35"/>
      <c r="B708" s="51" t="s">
        <v>492</v>
      </c>
      <c r="C708" s="35">
        <v>4</v>
      </c>
      <c r="D708" s="55">
        <v>46.429200000000002</v>
      </c>
      <c r="E708" s="102">
        <v>2095</v>
      </c>
      <c r="F708" s="120">
        <v>1111480</v>
      </c>
      <c r="G708" s="41">
        <v>100</v>
      </c>
      <c r="H708" s="50">
        <f t="shared" si="127"/>
        <v>1111480</v>
      </c>
      <c r="I708" s="10">
        <f t="shared" si="123"/>
        <v>0</v>
      </c>
      <c r="J708" s="10">
        <f t="shared" si="124"/>
        <v>530.53937947494035</v>
      </c>
      <c r="K708" s="10">
        <f t="shared" si="125"/>
        <v>1448.7519092529278</v>
      </c>
      <c r="L708" s="10">
        <f t="shared" si="126"/>
        <v>1994440.3544395231</v>
      </c>
      <c r="M708" s="10"/>
      <c r="N708" s="10">
        <f t="shared" si="128"/>
        <v>1994440.3544395231</v>
      </c>
    </row>
    <row r="709" spans="1:14" x14ac:dyDescent="0.25">
      <c r="A709" s="35"/>
      <c r="B709" s="51" t="s">
        <v>493</v>
      </c>
      <c r="C709" s="35">
        <v>4</v>
      </c>
      <c r="D709" s="55">
        <v>39.315799999999996</v>
      </c>
      <c r="E709" s="102">
        <v>1389</v>
      </c>
      <c r="F709" s="120">
        <v>643940</v>
      </c>
      <c r="G709" s="41">
        <v>100</v>
      </c>
      <c r="H709" s="50">
        <f t="shared" si="127"/>
        <v>643940</v>
      </c>
      <c r="I709" s="10">
        <f t="shared" si="123"/>
        <v>0</v>
      </c>
      <c r="J709" s="10">
        <f t="shared" si="124"/>
        <v>463.59971202303814</v>
      </c>
      <c r="K709" s="10">
        <f t="shared" si="125"/>
        <v>1515.6915767048299</v>
      </c>
      <c r="L709" s="10">
        <f t="shared" si="126"/>
        <v>1829881.0093216626</v>
      </c>
      <c r="M709" s="10"/>
      <c r="N709" s="10">
        <f t="shared" si="128"/>
        <v>1829881.0093216626</v>
      </c>
    </row>
    <row r="710" spans="1:14" x14ac:dyDescent="0.25">
      <c r="A710" s="35"/>
      <c r="B710" s="51" t="s">
        <v>813</v>
      </c>
      <c r="C710" s="35">
        <v>4</v>
      </c>
      <c r="D710" s="55">
        <v>6.89</v>
      </c>
      <c r="E710" s="102">
        <v>665</v>
      </c>
      <c r="F710" s="120">
        <v>319490</v>
      </c>
      <c r="G710" s="41">
        <v>100</v>
      </c>
      <c r="H710" s="50">
        <f t="shared" si="127"/>
        <v>319490</v>
      </c>
      <c r="I710" s="10">
        <f t="shared" si="123"/>
        <v>0</v>
      </c>
      <c r="J710" s="10">
        <f t="shared" si="124"/>
        <v>480.43609022556393</v>
      </c>
      <c r="K710" s="10">
        <f t="shared" si="125"/>
        <v>1498.8551985023041</v>
      </c>
      <c r="L710" s="10">
        <f t="shared" si="126"/>
        <v>1460435.0865917574</v>
      </c>
      <c r="M710" s="10"/>
      <c r="N710" s="10">
        <f t="shared" si="128"/>
        <v>1460435.0865917574</v>
      </c>
    </row>
    <row r="711" spans="1:14" x14ac:dyDescent="0.25">
      <c r="A711" s="35"/>
      <c r="B711" s="51" t="s">
        <v>449</v>
      </c>
      <c r="C711" s="35">
        <v>4</v>
      </c>
      <c r="D711" s="55">
        <v>48.782800000000002</v>
      </c>
      <c r="E711" s="102">
        <v>2784</v>
      </c>
      <c r="F711" s="120">
        <v>3395990.0000000005</v>
      </c>
      <c r="G711" s="41">
        <v>100</v>
      </c>
      <c r="H711" s="50">
        <f t="shared" si="127"/>
        <v>3395990.0000000005</v>
      </c>
      <c r="I711" s="10">
        <f t="shared" si="123"/>
        <v>0</v>
      </c>
      <c r="J711" s="10">
        <f t="shared" si="124"/>
        <v>1219.8239942528737</v>
      </c>
      <c r="K711" s="10">
        <f t="shared" si="125"/>
        <v>759.46729447499433</v>
      </c>
      <c r="L711" s="10">
        <f t="shared" si="126"/>
        <v>1610320.2060973602</v>
      </c>
      <c r="M711" s="10"/>
      <c r="N711" s="10">
        <f t="shared" si="128"/>
        <v>1610320.2060973602</v>
      </c>
    </row>
    <row r="712" spans="1:14" x14ac:dyDescent="0.25">
      <c r="A712" s="35"/>
      <c r="B712" s="51" t="s">
        <v>494</v>
      </c>
      <c r="C712" s="35">
        <v>4</v>
      </c>
      <c r="D712" s="55">
        <v>49.431499999999993</v>
      </c>
      <c r="E712" s="102">
        <v>2670</v>
      </c>
      <c r="F712" s="120">
        <v>2355230</v>
      </c>
      <c r="G712" s="41">
        <v>100</v>
      </c>
      <c r="H712" s="50">
        <f t="shared" si="127"/>
        <v>2355230</v>
      </c>
      <c r="I712" s="10">
        <f t="shared" si="123"/>
        <v>0</v>
      </c>
      <c r="J712" s="10">
        <f t="shared" si="124"/>
        <v>882.10861423220979</v>
      </c>
      <c r="K712" s="10">
        <f t="shared" si="125"/>
        <v>1097.1826744956584</v>
      </c>
      <c r="L712" s="10">
        <f t="shared" si="126"/>
        <v>1866017.5110741719</v>
      </c>
      <c r="M712" s="10"/>
      <c r="N712" s="10">
        <f t="shared" si="128"/>
        <v>1866017.5110741719</v>
      </c>
    </row>
    <row r="713" spans="1:14" x14ac:dyDescent="0.25">
      <c r="A713" s="35"/>
      <c r="B713" s="51" t="s">
        <v>495</v>
      </c>
      <c r="C713" s="35">
        <v>4</v>
      </c>
      <c r="D713" s="55">
        <v>25.671500000000002</v>
      </c>
      <c r="E713" s="102">
        <v>1648</v>
      </c>
      <c r="F713" s="120">
        <v>755910</v>
      </c>
      <c r="G713" s="41">
        <v>100</v>
      </c>
      <c r="H713" s="50">
        <f t="shared" si="127"/>
        <v>755910</v>
      </c>
      <c r="I713" s="10">
        <f t="shared" si="123"/>
        <v>0</v>
      </c>
      <c r="J713" s="10">
        <f t="shared" si="124"/>
        <v>458.68325242718447</v>
      </c>
      <c r="K713" s="10">
        <f t="shared" si="125"/>
        <v>1520.6080363006836</v>
      </c>
      <c r="L713" s="10">
        <f t="shared" si="126"/>
        <v>1831240.157673524</v>
      </c>
      <c r="M713" s="10"/>
      <c r="N713" s="10">
        <f t="shared" si="128"/>
        <v>1831240.157673524</v>
      </c>
    </row>
    <row r="714" spans="1:14" x14ac:dyDescent="0.25">
      <c r="A714" s="35"/>
      <c r="B714" s="51" t="s">
        <v>496</v>
      </c>
      <c r="C714" s="35">
        <v>4</v>
      </c>
      <c r="D714" s="55">
        <v>30.351900000000001</v>
      </c>
      <c r="E714" s="102">
        <v>941</v>
      </c>
      <c r="F714" s="120">
        <v>893880</v>
      </c>
      <c r="G714" s="41">
        <v>100</v>
      </c>
      <c r="H714" s="50">
        <f t="shared" si="127"/>
        <v>893880</v>
      </c>
      <c r="I714" s="10">
        <f t="shared" si="123"/>
        <v>0</v>
      </c>
      <c r="J714" s="10">
        <f t="shared" si="124"/>
        <v>949.92561105207221</v>
      </c>
      <c r="K714" s="10">
        <f t="shared" si="125"/>
        <v>1029.3656776757957</v>
      </c>
      <c r="L714" s="10">
        <f t="shared" si="126"/>
        <v>1260922.9689150047</v>
      </c>
      <c r="M714" s="10"/>
      <c r="N714" s="10">
        <f t="shared" si="128"/>
        <v>1260922.9689150047</v>
      </c>
    </row>
    <row r="715" spans="1:14" x14ac:dyDescent="0.25">
      <c r="A715" s="35"/>
      <c r="B715" s="51" t="s">
        <v>497</v>
      </c>
      <c r="C715" s="35">
        <v>4</v>
      </c>
      <c r="D715" s="55">
        <v>40.031199999999998</v>
      </c>
      <c r="E715" s="102">
        <v>1169</v>
      </c>
      <c r="F715" s="120">
        <v>1122980</v>
      </c>
      <c r="G715" s="41">
        <v>100</v>
      </c>
      <c r="H715" s="50">
        <f t="shared" si="127"/>
        <v>1122980</v>
      </c>
      <c r="I715" s="10">
        <f t="shared" si="123"/>
        <v>0</v>
      </c>
      <c r="J715" s="10">
        <f t="shared" si="124"/>
        <v>960.63301967493589</v>
      </c>
      <c r="K715" s="10">
        <f t="shared" si="125"/>
        <v>1018.6582690529322</v>
      </c>
      <c r="L715" s="10">
        <f t="shared" si="126"/>
        <v>1361159.3614404621</v>
      </c>
      <c r="M715" s="10"/>
      <c r="N715" s="10">
        <f t="shared" si="128"/>
        <v>1361159.3614404621</v>
      </c>
    </row>
    <row r="716" spans="1:14" x14ac:dyDescent="0.25">
      <c r="A716" s="35"/>
      <c r="B716" s="51" t="s">
        <v>498</v>
      </c>
      <c r="C716" s="35">
        <v>4</v>
      </c>
      <c r="D716" s="55">
        <v>33.610399999999998</v>
      </c>
      <c r="E716" s="102">
        <v>1510</v>
      </c>
      <c r="F716" s="120">
        <v>1269370.0000000002</v>
      </c>
      <c r="G716" s="41">
        <v>100</v>
      </c>
      <c r="H716" s="50">
        <f t="shared" si="127"/>
        <v>1269370.0000000002</v>
      </c>
      <c r="I716" s="10">
        <f t="shared" si="123"/>
        <v>0</v>
      </c>
      <c r="J716" s="10">
        <f>F716/E716</f>
        <v>840.64238410596045</v>
      </c>
      <c r="K716" s="10">
        <f t="shared" si="125"/>
        <v>1138.6489046219076</v>
      </c>
      <c r="L716" s="10">
        <f t="shared" si="126"/>
        <v>1517145.2377873196</v>
      </c>
      <c r="M716" s="10"/>
      <c r="N716" s="10">
        <f t="shared" si="128"/>
        <v>1517145.2377873196</v>
      </c>
    </row>
    <row r="717" spans="1:14" x14ac:dyDescent="0.25">
      <c r="A717" s="35"/>
      <c r="B717" s="51" t="s">
        <v>814</v>
      </c>
      <c r="C717" s="35">
        <v>4</v>
      </c>
      <c r="D717" s="55">
        <v>26.089300000000001</v>
      </c>
      <c r="E717" s="102">
        <v>1078</v>
      </c>
      <c r="F717" s="120">
        <v>408100</v>
      </c>
      <c r="G717" s="41">
        <v>100</v>
      </c>
      <c r="H717" s="50">
        <f t="shared" si="127"/>
        <v>408100</v>
      </c>
      <c r="I717" s="10">
        <f t="shared" si="123"/>
        <v>0</v>
      </c>
      <c r="J717" s="10">
        <f t="shared" si="124"/>
        <v>378.57142857142856</v>
      </c>
      <c r="K717" s="10">
        <f t="shared" si="125"/>
        <v>1600.7198601564396</v>
      </c>
      <c r="L717" s="10">
        <f t="shared" si="126"/>
        <v>1751848.7479481958</v>
      </c>
      <c r="M717" s="10"/>
      <c r="N717" s="10">
        <f t="shared" si="128"/>
        <v>1751848.7479481958</v>
      </c>
    </row>
    <row r="718" spans="1:14" x14ac:dyDescent="0.25">
      <c r="A718" s="35"/>
      <c r="B718" s="51" t="s">
        <v>499</v>
      </c>
      <c r="C718" s="35">
        <v>4</v>
      </c>
      <c r="D718" s="55">
        <v>25.745800000000003</v>
      </c>
      <c r="E718" s="102">
        <v>1147</v>
      </c>
      <c r="F718" s="120">
        <v>484520</v>
      </c>
      <c r="G718" s="41">
        <v>100</v>
      </c>
      <c r="H718" s="50">
        <f t="shared" si="127"/>
        <v>484520</v>
      </c>
      <c r="I718" s="10">
        <f t="shared" si="123"/>
        <v>0</v>
      </c>
      <c r="J718" s="10">
        <f t="shared" si="124"/>
        <v>422.42371403661724</v>
      </c>
      <c r="K718" s="10">
        <f t="shared" si="125"/>
        <v>1556.8675746912509</v>
      </c>
      <c r="L718" s="10">
        <f t="shared" si="126"/>
        <v>1731427.3963916008</v>
      </c>
      <c r="M718" s="10"/>
      <c r="N718" s="10">
        <f t="shared" si="128"/>
        <v>1731427.3963916008</v>
      </c>
    </row>
    <row r="719" spans="1:14" x14ac:dyDescent="0.25">
      <c r="A719" s="35"/>
      <c r="B719" s="51" t="s">
        <v>500</v>
      </c>
      <c r="C719" s="35">
        <v>4</v>
      </c>
      <c r="D719" s="55">
        <v>16.497399999999999</v>
      </c>
      <c r="E719" s="102">
        <v>664</v>
      </c>
      <c r="F719" s="120">
        <v>508630</v>
      </c>
      <c r="G719" s="41">
        <v>100</v>
      </c>
      <c r="H719" s="50">
        <f t="shared" si="127"/>
        <v>508630</v>
      </c>
      <c r="I719" s="10">
        <f t="shared" si="123"/>
        <v>0</v>
      </c>
      <c r="J719" s="10">
        <f t="shared" si="124"/>
        <v>766.00903614457832</v>
      </c>
      <c r="K719" s="10">
        <f t="shared" si="125"/>
        <v>1213.2822525832898</v>
      </c>
      <c r="L719" s="10">
        <f t="shared" si="126"/>
        <v>1271102.8616986747</v>
      </c>
      <c r="M719" s="10"/>
      <c r="N719" s="10">
        <f t="shared" si="128"/>
        <v>1271102.8616986747</v>
      </c>
    </row>
    <row r="720" spans="1:14" x14ac:dyDescent="0.25">
      <c r="A720" s="35"/>
      <c r="B720" s="4"/>
      <c r="C720" s="4"/>
      <c r="D720" s="55">
        <v>0</v>
      </c>
      <c r="E720" s="104"/>
      <c r="F720" s="65"/>
      <c r="G720" s="41"/>
      <c r="H720" s="65"/>
      <c r="I720" s="66"/>
      <c r="J720" s="66"/>
      <c r="K720" s="10"/>
      <c r="L720" s="10"/>
      <c r="M720" s="10"/>
      <c r="N720" s="10"/>
    </row>
    <row r="721" spans="1:14" x14ac:dyDescent="0.25">
      <c r="A721" s="30" t="s">
        <v>501</v>
      </c>
      <c r="B721" s="43" t="s">
        <v>2</v>
      </c>
      <c r="C721" s="44"/>
      <c r="D721" s="3">
        <v>621.79470000000015</v>
      </c>
      <c r="E721" s="105">
        <f>E722</f>
        <v>32521</v>
      </c>
      <c r="F721" s="37">
        <v>0</v>
      </c>
      <c r="G721" s="41"/>
      <c r="H721" s="37">
        <f>H723</f>
        <v>8980595</v>
      </c>
      <c r="I721" s="8">
        <f>I723</f>
        <v>-8980595</v>
      </c>
      <c r="J721" s="8"/>
      <c r="K721" s="10"/>
      <c r="L721" s="10"/>
      <c r="M721" s="9">
        <f>M723</f>
        <v>13157536.423109656</v>
      </c>
      <c r="N721" s="8">
        <f t="shared" si="128"/>
        <v>13157536.423109656</v>
      </c>
    </row>
    <row r="722" spans="1:14" x14ac:dyDescent="0.25">
      <c r="A722" s="30" t="s">
        <v>501</v>
      </c>
      <c r="B722" s="43" t="s">
        <v>3</v>
      </c>
      <c r="C722" s="44"/>
      <c r="D722" s="3">
        <v>621.79470000000015</v>
      </c>
      <c r="E722" s="105">
        <f>SUM(E724:E748)</f>
        <v>32521</v>
      </c>
      <c r="F722" s="37">
        <f>SUM(F724:F748)</f>
        <v>52172750</v>
      </c>
      <c r="G722" s="41"/>
      <c r="H722" s="37">
        <f>SUM(H724:H748)</f>
        <v>34211560</v>
      </c>
      <c r="I722" s="8">
        <f>SUM(I724:I748)</f>
        <v>17961190</v>
      </c>
      <c r="J722" s="8"/>
      <c r="K722" s="10"/>
      <c r="L722" s="8">
        <f>SUM(L724:L748)</f>
        <v>38420882.503004789</v>
      </c>
      <c r="M722" s="10"/>
      <c r="N722" s="8">
        <f t="shared" si="128"/>
        <v>38420882.503004789</v>
      </c>
    </row>
    <row r="723" spans="1:14" x14ac:dyDescent="0.25">
      <c r="A723" s="35"/>
      <c r="B723" s="51" t="s">
        <v>26</v>
      </c>
      <c r="C723" s="35">
        <v>2</v>
      </c>
      <c r="D723" s="55">
        <v>0</v>
      </c>
      <c r="E723" s="108"/>
      <c r="F723" s="50">
        <v>0</v>
      </c>
      <c r="G723" s="41">
        <v>25</v>
      </c>
      <c r="H723" s="50">
        <f>F743*G723/100</f>
        <v>8980595</v>
      </c>
      <c r="I723" s="10">
        <f t="shared" ref="I723:I748" si="129">F723-H723</f>
        <v>-8980595</v>
      </c>
      <c r="J723" s="10"/>
      <c r="K723" s="10"/>
      <c r="L723" s="10"/>
      <c r="M723" s="10">
        <f>($L$7*$L$8*E721/$L$10)+($L$7*$L$9*D721/$L$11)</f>
        <v>13157536.423109656</v>
      </c>
      <c r="N723" s="10">
        <f t="shared" si="128"/>
        <v>13157536.423109656</v>
      </c>
    </row>
    <row r="724" spans="1:14" x14ac:dyDescent="0.25">
      <c r="A724" s="35"/>
      <c r="B724" s="51" t="s">
        <v>815</v>
      </c>
      <c r="C724" s="35">
        <v>4</v>
      </c>
      <c r="D724" s="55">
        <v>22.4053</v>
      </c>
      <c r="E724" s="102">
        <v>685</v>
      </c>
      <c r="F724" s="120">
        <v>319260</v>
      </c>
      <c r="G724" s="41">
        <v>100</v>
      </c>
      <c r="H724" s="50">
        <f t="shared" ref="H724:H748" si="130">F724*G724/100</f>
        <v>319260</v>
      </c>
      <c r="I724" s="10">
        <f t="shared" si="129"/>
        <v>0</v>
      </c>
      <c r="J724" s="10">
        <f t="shared" ref="J724:J748" si="131">F724/E724</f>
        <v>466.07299270072991</v>
      </c>
      <c r="K724" s="10">
        <f t="shared" ref="K724:K748" si="132">$J$11*$J$19-J724</f>
        <v>1513.2182960271382</v>
      </c>
      <c r="L724" s="10">
        <f t="shared" ref="L724:L748" si="133">IF(K724&gt;0,$J$7*$J$8*(K724/$K$19),0)+$J$7*$J$9*(E724/$E$19)+$J$7*$J$10*(D724/$D$19)</f>
        <v>1557465.1933613166</v>
      </c>
      <c r="M724" s="10"/>
      <c r="N724" s="10">
        <f t="shared" si="128"/>
        <v>1557465.1933613166</v>
      </c>
    </row>
    <row r="725" spans="1:14" x14ac:dyDescent="0.25">
      <c r="A725" s="35"/>
      <c r="B725" s="51" t="s">
        <v>502</v>
      </c>
      <c r="C725" s="35">
        <v>4</v>
      </c>
      <c r="D725" s="55">
        <v>36.141799999999996</v>
      </c>
      <c r="E725" s="102">
        <v>2154</v>
      </c>
      <c r="F725" s="120">
        <v>3058400</v>
      </c>
      <c r="G725" s="41">
        <v>100</v>
      </c>
      <c r="H725" s="50">
        <f t="shared" si="130"/>
        <v>3058400</v>
      </c>
      <c r="I725" s="10">
        <f t="shared" si="129"/>
        <v>0</v>
      </c>
      <c r="J725" s="10">
        <f t="shared" si="131"/>
        <v>1419.8700092850511</v>
      </c>
      <c r="K725" s="10">
        <f t="shared" si="132"/>
        <v>559.42127944281697</v>
      </c>
      <c r="L725" s="10">
        <f t="shared" si="133"/>
        <v>1214136.4564087794</v>
      </c>
      <c r="M725" s="10"/>
      <c r="N725" s="10">
        <f t="shared" si="128"/>
        <v>1214136.4564087794</v>
      </c>
    </row>
    <row r="726" spans="1:14" x14ac:dyDescent="0.25">
      <c r="A726" s="35"/>
      <c r="B726" s="51" t="s">
        <v>503</v>
      </c>
      <c r="C726" s="35">
        <v>4</v>
      </c>
      <c r="D726" s="55">
        <v>14.616099999999999</v>
      </c>
      <c r="E726" s="102">
        <v>390</v>
      </c>
      <c r="F726" s="120">
        <v>115320</v>
      </c>
      <c r="G726" s="41">
        <v>100</v>
      </c>
      <c r="H726" s="50">
        <f t="shared" si="130"/>
        <v>115320</v>
      </c>
      <c r="I726" s="10">
        <f t="shared" si="129"/>
        <v>0</v>
      </c>
      <c r="J726" s="10">
        <f t="shared" si="131"/>
        <v>295.69230769230768</v>
      </c>
      <c r="K726" s="10">
        <f t="shared" si="132"/>
        <v>1683.5989810355604</v>
      </c>
      <c r="L726" s="10">
        <f t="shared" si="133"/>
        <v>1582858.3107756199</v>
      </c>
      <c r="M726" s="10"/>
      <c r="N726" s="10">
        <f t="shared" si="128"/>
        <v>1582858.3107756199</v>
      </c>
    </row>
    <row r="727" spans="1:14" x14ac:dyDescent="0.25">
      <c r="A727" s="35"/>
      <c r="B727" s="51" t="s">
        <v>816</v>
      </c>
      <c r="C727" s="35">
        <v>4</v>
      </c>
      <c r="D727" s="55">
        <v>24.534499999999998</v>
      </c>
      <c r="E727" s="102">
        <v>907</v>
      </c>
      <c r="F727" s="120">
        <v>941960</v>
      </c>
      <c r="G727" s="41">
        <v>100</v>
      </c>
      <c r="H727" s="50">
        <f t="shared" si="130"/>
        <v>941960</v>
      </c>
      <c r="I727" s="10">
        <f t="shared" si="129"/>
        <v>0</v>
      </c>
      <c r="J727" s="10">
        <f t="shared" si="131"/>
        <v>1038.5446527012127</v>
      </c>
      <c r="K727" s="10">
        <f t="shared" si="132"/>
        <v>940.74663602665532</v>
      </c>
      <c r="L727" s="10">
        <f t="shared" si="133"/>
        <v>1148125.9626034428</v>
      </c>
      <c r="M727" s="10"/>
      <c r="N727" s="10">
        <f t="shared" si="128"/>
        <v>1148125.9626034428</v>
      </c>
    </row>
    <row r="728" spans="1:14" x14ac:dyDescent="0.25">
      <c r="A728" s="35"/>
      <c r="B728" s="51" t="s">
        <v>504</v>
      </c>
      <c r="C728" s="35">
        <v>4</v>
      </c>
      <c r="D728" s="55">
        <v>26.725200000000001</v>
      </c>
      <c r="E728" s="102">
        <v>1351</v>
      </c>
      <c r="F728" s="120">
        <v>984950</v>
      </c>
      <c r="G728" s="41">
        <v>100</v>
      </c>
      <c r="H728" s="50">
        <f t="shared" si="130"/>
        <v>984950</v>
      </c>
      <c r="I728" s="10">
        <f t="shared" si="129"/>
        <v>0</v>
      </c>
      <c r="J728" s="10">
        <f t="shared" si="131"/>
        <v>729.05255366395261</v>
      </c>
      <c r="K728" s="10">
        <f t="shared" si="132"/>
        <v>1250.2387350639156</v>
      </c>
      <c r="L728" s="10">
        <f t="shared" si="133"/>
        <v>1533508.267024433</v>
      </c>
      <c r="M728" s="10"/>
      <c r="N728" s="10">
        <f t="shared" si="128"/>
        <v>1533508.267024433</v>
      </c>
    </row>
    <row r="729" spans="1:14" x14ac:dyDescent="0.25">
      <c r="A729" s="35"/>
      <c r="B729" s="51" t="s">
        <v>505</v>
      </c>
      <c r="C729" s="35">
        <v>4</v>
      </c>
      <c r="D729" s="55">
        <v>26.397100000000002</v>
      </c>
      <c r="E729" s="102">
        <v>811</v>
      </c>
      <c r="F729" s="120">
        <v>309780</v>
      </c>
      <c r="G729" s="41">
        <v>100</v>
      </c>
      <c r="H729" s="50">
        <f t="shared" si="130"/>
        <v>309780</v>
      </c>
      <c r="I729" s="10">
        <f t="shared" si="129"/>
        <v>0</v>
      </c>
      <c r="J729" s="10">
        <f t="shared" si="131"/>
        <v>381.97287299630085</v>
      </c>
      <c r="K729" s="10">
        <f t="shared" si="132"/>
        <v>1597.3184157315673</v>
      </c>
      <c r="L729" s="10">
        <f t="shared" si="133"/>
        <v>1681055.4820001486</v>
      </c>
      <c r="M729" s="10"/>
      <c r="N729" s="10">
        <f t="shared" si="128"/>
        <v>1681055.4820001486</v>
      </c>
    </row>
    <row r="730" spans="1:14" x14ac:dyDescent="0.25">
      <c r="A730" s="35"/>
      <c r="B730" s="51" t="s">
        <v>277</v>
      </c>
      <c r="C730" s="35">
        <v>4</v>
      </c>
      <c r="D730" s="55">
        <v>16.529200000000003</v>
      </c>
      <c r="E730" s="102">
        <v>629</v>
      </c>
      <c r="F730" s="120">
        <v>446000</v>
      </c>
      <c r="G730" s="41">
        <v>100</v>
      </c>
      <c r="H730" s="50">
        <f t="shared" si="130"/>
        <v>446000</v>
      </c>
      <c r="I730" s="10">
        <f t="shared" si="129"/>
        <v>0</v>
      </c>
      <c r="J730" s="10">
        <f t="shared" si="131"/>
        <v>709.06200317965022</v>
      </c>
      <c r="K730" s="10">
        <f t="shared" si="132"/>
        <v>1270.2292855482178</v>
      </c>
      <c r="L730" s="10">
        <f t="shared" si="133"/>
        <v>1309711.6345746517</v>
      </c>
      <c r="M730" s="10"/>
      <c r="N730" s="10">
        <f t="shared" si="128"/>
        <v>1309711.6345746517</v>
      </c>
    </row>
    <row r="731" spans="1:14" x14ac:dyDescent="0.25">
      <c r="A731" s="35"/>
      <c r="B731" s="51" t="s">
        <v>132</v>
      </c>
      <c r="C731" s="35">
        <v>4</v>
      </c>
      <c r="D731" s="55">
        <v>30.114800000000002</v>
      </c>
      <c r="E731" s="102">
        <v>1210</v>
      </c>
      <c r="F731" s="120">
        <v>698700</v>
      </c>
      <c r="G731" s="41">
        <v>100</v>
      </c>
      <c r="H731" s="50">
        <f t="shared" si="130"/>
        <v>698700</v>
      </c>
      <c r="I731" s="10">
        <f t="shared" si="129"/>
        <v>0</v>
      </c>
      <c r="J731" s="10">
        <f t="shared" si="131"/>
        <v>577.43801652892557</v>
      </c>
      <c r="K731" s="10">
        <f t="shared" si="132"/>
        <v>1401.8532721989425</v>
      </c>
      <c r="L731" s="10">
        <f t="shared" si="133"/>
        <v>1640850.0767766046</v>
      </c>
      <c r="M731" s="10"/>
      <c r="N731" s="10">
        <f t="shared" si="128"/>
        <v>1640850.0767766046</v>
      </c>
    </row>
    <row r="732" spans="1:14" x14ac:dyDescent="0.25">
      <c r="A732" s="35"/>
      <c r="B732" s="51" t="s">
        <v>817</v>
      </c>
      <c r="C732" s="35">
        <v>4</v>
      </c>
      <c r="D732" s="55">
        <v>35.5075</v>
      </c>
      <c r="E732" s="102">
        <v>1441</v>
      </c>
      <c r="F732" s="120">
        <v>1271210</v>
      </c>
      <c r="G732" s="41">
        <v>100</v>
      </c>
      <c r="H732" s="50">
        <f t="shared" si="130"/>
        <v>1271210</v>
      </c>
      <c r="I732" s="10">
        <f t="shared" si="129"/>
        <v>0</v>
      </c>
      <c r="J732" s="10">
        <f t="shared" si="131"/>
        <v>882.17210270645387</v>
      </c>
      <c r="K732" s="10">
        <f t="shared" si="132"/>
        <v>1097.1191860214142</v>
      </c>
      <c r="L732" s="10">
        <f t="shared" si="133"/>
        <v>1474251.4368239599</v>
      </c>
      <c r="M732" s="10"/>
      <c r="N732" s="10">
        <f t="shared" si="128"/>
        <v>1474251.4368239599</v>
      </c>
    </row>
    <row r="733" spans="1:14" x14ac:dyDescent="0.25">
      <c r="A733" s="35"/>
      <c r="B733" s="51" t="s">
        <v>506</v>
      </c>
      <c r="C733" s="35">
        <v>4</v>
      </c>
      <c r="D733" s="55">
        <v>39.1021</v>
      </c>
      <c r="E733" s="102">
        <v>1009</v>
      </c>
      <c r="F733" s="120">
        <v>566980</v>
      </c>
      <c r="G733" s="41">
        <v>100</v>
      </c>
      <c r="H733" s="50">
        <f t="shared" si="130"/>
        <v>566980</v>
      </c>
      <c r="I733" s="10">
        <f t="shared" si="129"/>
        <v>0</v>
      </c>
      <c r="J733" s="10">
        <f t="shared" si="131"/>
        <v>561.92269573835483</v>
      </c>
      <c r="K733" s="10">
        <f t="shared" si="132"/>
        <v>1417.3685929895132</v>
      </c>
      <c r="L733" s="10">
        <f t="shared" si="133"/>
        <v>1647699.9960748197</v>
      </c>
      <c r="M733" s="10"/>
      <c r="N733" s="10">
        <f t="shared" si="128"/>
        <v>1647699.9960748197</v>
      </c>
    </row>
    <row r="734" spans="1:14" x14ac:dyDescent="0.25">
      <c r="A734" s="35"/>
      <c r="B734" s="51" t="s">
        <v>507</v>
      </c>
      <c r="C734" s="35">
        <v>4</v>
      </c>
      <c r="D734" s="55">
        <v>10.784200000000002</v>
      </c>
      <c r="E734" s="102">
        <v>365</v>
      </c>
      <c r="F734" s="120">
        <v>108960</v>
      </c>
      <c r="G734" s="41">
        <v>100</v>
      </c>
      <c r="H734" s="50">
        <f t="shared" si="130"/>
        <v>108960</v>
      </c>
      <c r="I734" s="10">
        <f t="shared" si="129"/>
        <v>0</v>
      </c>
      <c r="J734" s="10">
        <f t="shared" si="131"/>
        <v>298.52054794520546</v>
      </c>
      <c r="K734" s="10">
        <f t="shared" si="132"/>
        <v>1680.7707407826626</v>
      </c>
      <c r="L734" s="10">
        <f t="shared" si="133"/>
        <v>1554270.359356727</v>
      </c>
      <c r="M734" s="10"/>
      <c r="N734" s="10">
        <f t="shared" si="128"/>
        <v>1554270.359356727</v>
      </c>
    </row>
    <row r="735" spans="1:14" x14ac:dyDescent="0.25">
      <c r="A735" s="35"/>
      <c r="B735" s="51" t="s">
        <v>508</v>
      </c>
      <c r="C735" s="35">
        <v>4</v>
      </c>
      <c r="D735" s="55">
        <v>25.337800000000001</v>
      </c>
      <c r="E735" s="102">
        <v>1482</v>
      </c>
      <c r="F735" s="120">
        <v>954950</v>
      </c>
      <c r="G735" s="41">
        <v>100</v>
      </c>
      <c r="H735" s="50">
        <f t="shared" si="130"/>
        <v>954950</v>
      </c>
      <c r="I735" s="10">
        <f t="shared" si="129"/>
        <v>0</v>
      </c>
      <c r="J735" s="10">
        <f t="shared" si="131"/>
        <v>644.36572199730097</v>
      </c>
      <c r="K735" s="10">
        <f t="shared" si="132"/>
        <v>1334.925566730567</v>
      </c>
      <c r="L735" s="10">
        <f t="shared" si="133"/>
        <v>1631214.8948746603</v>
      </c>
      <c r="M735" s="10"/>
      <c r="N735" s="10">
        <f t="shared" si="128"/>
        <v>1631214.8948746603</v>
      </c>
    </row>
    <row r="736" spans="1:14" x14ac:dyDescent="0.25">
      <c r="A736" s="35"/>
      <c r="B736" s="51" t="s">
        <v>818</v>
      </c>
      <c r="C736" s="35">
        <v>4</v>
      </c>
      <c r="D736" s="55">
        <v>10.443499999999998</v>
      </c>
      <c r="E736" s="102">
        <v>608</v>
      </c>
      <c r="F736" s="120">
        <v>218500</v>
      </c>
      <c r="G736" s="41">
        <v>100</v>
      </c>
      <c r="H736" s="50">
        <f t="shared" si="130"/>
        <v>218500</v>
      </c>
      <c r="I736" s="10">
        <f t="shared" si="129"/>
        <v>0</v>
      </c>
      <c r="J736" s="10">
        <f t="shared" si="131"/>
        <v>359.375</v>
      </c>
      <c r="K736" s="10">
        <f t="shared" si="132"/>
        <v>1619.9162887278681</v>
      </c>
      <c r="L736" s="10">
        <f t="shared" si="133"/>
        <v>1564979.4015390079</v>
      </c>
      <c r="M736" s="10"/>
      <c r="N736" s="10">
        <f t="shared" si="128"/>
        <v>1564979.4015390079</v>
      </c>
    </row>
    <row r="737" spans="1:14" x14ac:dyDescent="0.25">
      <c r="A737" s="35"/>
      <c r="B737" s="51" t="s">
        <v>509</v>
      </c>
      <c r="C737" s="35">
        <v>4</v>
      </c>
      <c r="D737" s="55">
        <v>12.3179</v>
      </c>
      <c r="E737" s="102">
        <v>449</v>
      </c>
      <c r="F737" s="120">
        <v>318060</v>
      </c>
      <c r="G737" s="41">
        <v>100</v>
      </c>
      <c r="H737" s="50">
        <f t="shared" si="130"/>
        <v>318060</v>
      </c>
      <c r="I737" s="10">
        <f t="shared" si="129"/>
        <v>0</v>
      </c>
      <c r="J737" s="10">
        <f t="shared" si="131"/>
        <v>708.37416481069044</v>
      </c>
      <c r="K737" s="10">
        <f t="shared" si="132"/>
        <v>1270.9171239171776</v>
      </c>
      <c r="L737" s="10">
        <f t="shared" si="133"/>
        <v>1241740.7956229681</v>
      </c>
      <c r="M737" s="10"/>
      <c r="N737" s="10">
        <f t="shared" si="128"/>
        <v>1241740.7956229681</v>
      </c>
    </row>
    <row r="738" spans="1:14" x14ac:dyDescent="0.25">
      <c r="A738" s="35"/>
      <c r="B738" s="51" t="s">
        <v>510</v>
      </c>
      <c r="C738" s="35">
        <v>4</v>
      </c>
      <c r="D738" s="55">
        <v>13.093299999999999</v>
      </c>
      <c r="E738" s="102">
        <v>348</v>
      </c>
      <c r="F738" s="120">
        <v>80280</v>
      </c>
      <c r="G738" s="41">
        <v>100</v>
      </c>
      <c r="H738" s="50">
        <f t="shared" si="130"/>
        <v>80280</v>
      </c>
      <c r="I738" s="10">
        <f t="shared" si="129"/>
        <v>0</v>
      </c>
      <c r="J738" s="10">
        <f t="shared" si="131"/>
        <v>230.68965517241378</v>
      </c>
      <c r="K738" s="10">
        <f t="shared" si="132"/>
        <v>1748.6016335554543</v>
      </c>
      <c r="L738" s="10">
        <f t="shared" si="133"/>
        <v>1618373.4664281686</v>
      </c>
      <c r="M738" s="10"/>
      <c r="N738" s="10">
        <f t="shared" si="128"/>
        <v>1618373.4664281686</v>
      </c>
    </row>
    <row r="739" spans="1:14" x14ac:dyDescent="0.25">
      <c r="A739" s="35"/>
      <c r="B739" s="51" t="s">
        <v>511</v>
      </c>
      <c r="C739" s="35">
        <v>4</v>
      </c>
      <c r="D739" s="55">
        <v>22.278000000000002</v>
      </c>
      <c r="E739" s="102">
        <v>1048</v>
      </c>
      <c r="F739" s="120">
        <v>433230</v>
      </c>
      <c r="G739" s="41">
        <v>100</v>
      </c>
      <c r="H739" s="50">
        <f t="shared" si="130"/>
        <v>433230</v>
      </c>
      <c r="I739" s="10">
        <f t="shared" si="129"/>
        <v>0</v>
      </c>
      <c r="J739" s="10">
        <f t="shared" si="131"/>
        <v>413.38740458015269</v>
      </c>
      <c r="K739" s="10">
        <f t="shared" si="132"/>
        <v>1565.9038841477154</v>
      </c>
      <c r="L739" s="10">
        <f t="shared" si="133"/>
        <v>1695349.4510246846</v>
      </c>
      <c r="M739" s="10"/>
      <c r="N739" s="10">
        <f t="shared" si="128"/>
        <v>1695349.4510246846</v>
      </c>
    </row>
    <row r="740" spans="1:14" x14ac:dyDescent="0.25">
      <c r="A740" s="35"/>
      <c r="B740" s="51" t="s">
        <v>512</v>
      </c>
      <c r="C740" s="35">
        <v>4</v>
      </c>
      <c r="D740" s="55">
        <v>27.158000000000001</v>
      </c>
      <c r="E740" s="102">
        <v>1320</v>
      </c>
      <c r="F740" s="120">
        <v>571140</v>
      </c>
      <c r="G740" s="41">
        <v>100</v>
      </c>
      <c r="H740" s="50">
        <f t="shared" si="130"/>
        <v>571140</v>
      </c>
      <c r="I740" s="10">
        <f t="shared" si="129"/>
        <v>0</v>
      </c>
      <c r="J740" s="10">
        <f t="shared" si="131"/>
        <v>432.68181818181819</v>
      </c>
      <c r="K740" s="10">
        <f t="shared" si="132"/>
        <v>1546.6094705460498</v>
      </c>
      <c r="L740" s="10">
        <f t="shared" si="133"/>
        <v>1775181.1104473134</v>
      </c>
      <c r="M740" s="10"/>
      <c r="N740" s="10">
        <f t="shared" si="128"/>
        <v>1775181.1104473134</v>
      </c>
    </row>
    <row r="741" spans="1:14" x14ac:dyDescent="0.25">
      <c r="A741" s="35"/>
      <c r="B741" s="51" t="s">
        <v>513</v>
      </c>
      <c r="C741" s="35">
        <v>4</v>
      </c>
      <c r="D741" s="55">
        <v>12.5047</v>
      </c>
      <c r="E741" s="102">
        <v>469</v>
      </c>
      <c r="F741" s="120">
        <v>426300</v>
      </c>
      <c r="G741" s="41">
        <v>100</v>
      </c>
      <c r="H741" s="50">
        <f t="shared" si="130"/>
        <v>426300</v>
      </c>
      <c r="I741" s="10">
        <f t="shared" si="129"/>
        <v>0</v>
      </c>
      <c r="J741" s="10">
        <f t="shared" si="131"/>
        <v>908.95522388059703</v>
      </c>
      <c r="K741" s="10">
        <f t="shared" si="132"/>
        <v>1070.336064847271</v>
      </c>
      <c r="L741" s="10">
        <f t="shared" si="133"/>
        <v>1080391.5393012646</v>
      </c>
      <c r="M741" s="10"/>
      <c r="N741" s="10">
        <f t="shared" si="128"/>
        <v>1080391.5393012646</v>
      </c>
    </row>
    <row r="742" spans="1:14" x14ac:dyDescent="0.25">
      <c r="A742" s="35"/>
      <c r="B742" s="51" t="s">
        <v>514</v>
      </c>
      <c r="C742" s="35">
        <v>4</v>
      </c>
      <c r="D742" s="55">
        <v>20.348699999999997</v>
      </c>
      <c r="E742" s="102">
        <v>758</v>
      </c>
      <c r="F742" s="120">
        <v>850180</v>
      </c>
      <c r="G742" s="41">
        <v>100</v>
      </c>
      <c r="H742" s="50">
        <f t="shared" si="130"/>
        <v>850180</v>
      </c>
      <c r="I742" s="10">
        <f t="shared" si="129"/>
        <v>0</v>
      </c>
      <c r="J742" s="10">
        <f t="shared" si="131"/>
        <v>1121.6094986807389</v>
      </c>
      <c r="K742" s="10">
        <f t="shared" si="132"/>
        <v>857.6817900471292</v>
      </c>
      <c r="L742" s="10">
        <f t="shared" si="133"/>
        <v>1018412.1756259558</v>
      </c>
      <c r="M742" s="10"/>
      <c r="N742" s="10">
        <f t="shared" si="128"/>
        <v>1018412.1756259558</v>
      </c>
    </row>
    <row r="743" spans="1:14" x14ac:dyDescent="0.25">
      <c r="A743" s="35"/>
      <c r="B743" s="51" t="s">
        <v>501</v>
      </c>
      <c r="C743" s="35">
        <v>3</v>
      </c>
      <c r="D743" s="55">
        <v>33.518300000000004</v>
      </c>
      <c r="E743" s="102">
        <v>8994</v>
      </c>
      <c r="F743" s="120">
        <v>35922380</v>
      </c>
      <c r="G743" s="41">
        <v>50</v>
      </c>
      <c r="H743" s="50">
        <f t="shared" si="130"/>
        <v>17961190</v>
      </c>
      <c r="I743" s="10">
        <f t="shared" si="129"/>
        <v>17961190</v>
      </c>
      <c r="J743" s="10">
        <f t="shared" si="131"/>
        <v>3994.0382477207027</v>
      </c>
      <c r="K743" s="10">
        <f t="shared" si="132"/>
        <v>-2014.7469589928346</v>
      </c>
      <c r="L743" s="10">
        <f t="shared" si="133"/>
        <v>2514801.9081457648</v>
      </c>
      <c r="M743" s="10"/>
      <c r="N743" s="10">
        <f t="shared" si="128"/>
        <v>2514801.9081457648</v>
      </c>
    </row>
    <row r="744" spans="1:14" x14ac:dyDescent="0.25">
      <c r="A744" s="35"/>
      <c r="B744" s="51" t="s">
        <v>515</v>
      </c>
      <c r="C744" s="35">
        <v>4</v>
      </c>
      <c r="D744" s="55">
        <v>46.443300000000001</v>
      </c>
      <c r="E744" s="102">
        <v>984</v>
      </c>
      <c r="F744" s="120">
        <v>434420</v>
      </c>
      <c r="G744" s="41">
        <v>100</v>
      </c>
      <c r="H744" s="50">
        <f t="shared" si="130"/>
        <v>434420</v>
      </c>
      <c r="I744" s="10">
        <f t="shared" si="129"/>
        <v>0</v>
      </c>
      <c r="J744" s="10">
        <f t="shared" si="131"/>
        <v>441.48373983739839</v>
      </c>
      <c r="K744" s="10">
        <f t="shared" si="132"/>
        <v>1537.8075488904697</v>
      </c>
      <c r="L744" s="10">
        <f t="shared" si="133"/>
        <v>1779546.2536186762</v>
      </c>
      <c r="M744" s="10"/>
      <c r="N744" s="10">
        <f t="shared" si="128"/>
        <v>1779546.2536186762</v>
      </c>
    </row>
    <row r="745" spans="1:14" x14ac:dyDescent="0.25">
      <c r="A745" s="35"/>
      <c r="B745" s="51" t="s">
        <v>819</v>
      </c>
      <c r="C745" s="35">
        <v>4</v>
      </c>
      <c r="D745" s="55">
        <v>30.5336</v>
      </c>
      <c r="E745" s="102">
        <v>1559</v>
      </c>
      <c r="F745" s="120">
        <v>475520</v>
      </c>
      <c r="G745" s="41">
        <v>100</v>
      </c>
      <c r="H745" s="50">
        <f t="shared" si="130"/>
        <v>475520</v>
      </c>
      <c r="I745" s="10">
        <f t="shared" si="129"/>
        <v>0</v>
      </c>
      <c r="J745" s="10">
        <f t="shared" si="131"/>
        <v>305.01603592046183</v>
      </c>
      <c r="K745" s="10">
        <f t="shared" si="132"/>
        <v>1674.2752528074061</v>
      </c>
      <c r="L745" s="10">
        <f t="shared" si="133"/>
        <v>1961414.8867052246</v>
      </c>
      <c r="M745" s="10"/>
      <c r="N745" s="10">
        <f t="shared" si="128"/>
        <v>1961414.8867052246</v>
      </c>
    </row>
    <row r="746" spans="1:14" x14ac:dyDescent="0.25">
      <c r="A746" s="35"/>
      <c r="B746" s="51" t="s">
        <v>516</v>
      </c>
      <c r="C746" s="35">
        <v>4</v>
      </c>
      <c r="D746" s="55">
        <v>32.883499999999998</v>
      </c>
      <c r="E746" s="102">
        <v>1123</v>
      </c>
      <c r="F746" s="120">
        <v>648970</v>
      </c>
      <c r="G746" s="41">
        <v>100</v>
      </c>
      <c r="H746" s="50">
        <f t="shared" si="130"/>
        <v>648970</v>
      </c>
      <c r="I746" s="10">
        <f t="shared" si="129"/>
        <v>0</v>
      </c>
      <c r="J746" s="10">
        <f t="shared" si="131"/>
        <v>577.88958147818346</v>
      </c>
      <c r="K746" s="10">
        <f t="shared" si="132"/>
        <v>1401.4017072496845</v>
      </c>
      <c r="L746" s="10">
        <f t="shared" si="133"/>
        <v>1632059.9973954749</v>
      </c>
      <c r="M746" s="10"/>
      <c r="N746" s="10">
        <f t="shared" si="128"/>
        <v>1632059.9973954749</v>
      </c>
    </row>
    <row r="747" spans="1:14" x14ac:dyDescent="0.25">
      <c r="A747" s="35"/>
      <c r="B747" s="51" t="s">
        <v>820</v>
      </c>
      <c r="C747" s="35">
        <v>4</v>
      </c>
      <c r="D747" s="55">
        <v>39.14</v>
      </c>
      <c r="E747" s="102">
        <v>1873</v>
      </c>
      <c r="F747" s="120">
        <v>1317340</v>
      </c>
      <c r="G747" s="41">
        <v>100</v>
      </c>
      <c r="H747" s="50">
        <f t="shared" si="130"/>
        <v>1317340</v>
      </c>
      <c r="I747" s="10">
        <f t="shared" si="129"/>
        <v>0</v>
      </c>
      <c r="J747" s="10">
        <f t="shared" si="131"/>
        <v>703.33155365723439</v>
      </c>
      <c r="K747" s="10">
        <f t="shared" si="132"/>
        <v>1275.9597350706335</v>
      </c>
      <c r="L747" s="10">
        <f t="shared" si="133"/>
        <v>1754810.4518181365</v>
      </c>
      <c r="M747" s="10"/>
      <c r="N747" s="10">
        <f t="shared" si="128"/>
        <v>1754810.4518181365</v>
      </c>
    </row>
    <row r="748" spans="1:14" x14ac:dyDescent="0.25">
      <c r="A748" s="35"/>
      <c r="B748" s="51" t="s">
        <v>517</v>
      </c>
      <c r="C748" s="35">
        <v>4</v>
      </c>
      <c r="D748" s="55">
        <v>12.936300000000001</v>
      </c>
      <c r="E748" s="102">
        <v>554</v>
      </c>
      <c r="F748" s="120">
        <v>699960</v>
      </c>
      <c r="G748" s="41">
        <v>100</v>
      </c>
      <c r="H748" s="50">
        <f t="shared" si="130"/>
        <v>699960</v>
      </c>
      <c r="I748" s="10">
        <f t="shared" si="129"/>
        <v>0</v>
      </c>
      <c r="J748" s="10">
        <f t="shared" si="131"/>
        <v>1263.4657039711192</v>
      </c>
      <c r="K748" s="10">
        <f t="shared" si="132"/>
        <v>715.82558475674887</v>
      </c>
      <c r="L748" s="10">
        <f t="shared" si="133"/>
        <v>808672.99467697938</v>
      </c>
      <c r="M748" s="10"/>
      <c r="N748" s="10">
        <f t="shared" si="128"/>
        <v>808672.99467697938</v>
      </c>
    </row>
    <row r="749" spans="1:14" x14ac:dyDescent="0.25">
      <c r="A749" s="35"/>
      <c r="B749" s="4"/>
      <c r="C749" s="4"/>
      <c r="D749" s="55">
        <v>0</v>
      </c>
      <c r="E749" s="104"/>
      <c r="F749" s="65"/>
      <c r="G749" s="41"/>
      <c r="H749" s="65"/>
      <c r="I749" s="66"/>
      <c r="J749" s="66"/>
      <c r="K749" s="10"/>
      <c r="L749" s="10"/>
      <c r="M749" s="10"/>
      <c r="N749" s="10"/>
    </row>
    <row r="750" spans="1:14" x14ac:dyDescent="0.25">
      <c r="A750" s="30" t="s">
        <v>856</v>
      </c>
      <c r="B750" s="43" t="s">
        <v>2</v>
      </c>
      <c r="C750" s="44"/>
      <c r="D750" s="3">
        <v>936.02920000000017</v>
      </c>
      <c r="E750" s="105">
        <f>E751</f>
        <v>46868</v>
      </c>
      <c r="F750" s="37">
        <v>0</v>
      </c>
      <c r="G750" s="41"/>
      <c r="H750" s="37">
        <f>H752</f>
        <v>7727385</v>
      </c>
      <c r="I750" s="8">
        <f>I752</f>
        <v>-7727385</v>
      </c>
      <c r="J750" s="8"/>
      <c r="K750" s="10"/>
      <c r="L750" s="10"/>
      <c r="M750" s="9">
        <f>M752</f>
        <v>19313599.130853511</v>
      </c>
      <c r="N750" s="8">
        <f t="shared" si="128"/>
        <v>19313599.130853511</v>
      </c>
    </row>
    <row r="751" spans="1:14" x14ac:dyDescent="0.25">
      <c r="A751" s="30" t="s">
        <v>856</v>
      </c>
      <c r="B751" s="43" t="s">
        <v>3</v>
      </c>
      <c r="C751" s="44"/>
      <c r="D751" s="3">
        <v>936.02920000000017</v>
      </c>
      <c r="E751" s="105">
        <f>SUM(E753:E780)</f>
        <v>46868</v>
      </c>
      <c r="F751" s="37">
        <f>SUM(F753:F780)</f>
        <v>60867290</v>
      </c>
      <c r="G751" s="41"/>
      <c r="H751" s="37">
        <f>SUM(H753:H780)</f>
        <v>45412520</v>
      </c>
      <c r="I751" s="8">
        <f>SUM(I753:I780)</f>
        <v>15454770</v>
      </c>
      <c r="J751" s="8"/>
      <c r="K751" s="10"/>
      <c r="L751" s="8">
        <f>SUM(L753:L780)</f>
        <v>46096085.468403719</v>
      </c>
      <c r="M751" s="10"/>
      <c r="N751" s="8">
        <f t="shared" si="128"/>
        <v>46096085.468403719</v>
      </c>
    </row>
    <row r="752" spans="1:14" x14ac:dyDescent="0.25">
      <c r="A752" s="35"/>
      <c r="B752" s="51" t="s">
        <v>26</v>
      </c>
      <c r="C752" s="35">
        <v>2</v>
      </c>
      <c r="D752" s="55">
        <v>0</v>
      </c>
      <c r="E752" s="108"/>
      <c r="F752" s="50"/>
      <c r="G752" s="41">
        <v>25</v>
      </c>
      <c r="H752" s="50">
        <f>F773*G752/100</f>
        <v>7727385</v>
      </c>
      <c r="I752" s="10">
        <f t="shared" ref="I752:I780" si="134">F752-H752</f>
        <v>-7727385</v>
      </c>
      <c r="J752" s="10"/>
      <c r="K752" s="10"/>
      <c r="L752" s="10"/>
      <c r="M752" s="10">
        <f>($L$7*$L$8*E750/$L$10)+($L$7*$L$9*D750/$L$11)</f>
        <v>19313599.130853511</v>
      </c>
      <c r="N752" s="10">
        <f t="shared" si="128"/>
        <v>19313599.130853511</v>
      </c>
    </row>
    <row r="753" spans="1:14" x14ac:dyDescent="0.25">
      <c r="A753" s="35"/>
      <c r="B753" s="51" t="s">
        <v>519</v>
      </c>
      <c r="C753" s="35">
        <v>4</v>
      </c>
      <c r="D753" s="55">
        <v>24.559899999999999</v>
      </c>
      <c r="E753" s="102">
        <v>612</v>
      </c>
      <c r="F753" s="120">
        <v>1005970</v>
      </c>
      <c r="G753" s="41">
        <v>100</v>
      </c>
      <c r="H753" s="50">
        <f t="shared" ref="H753:H780" si="135">F753*G753/100</f>
        <v>1005970</v>
      </c>
      <c r="I753" s="10">
        <f t="shared" si="134"/>
        <v>0</v>
      </c>
      <c r="J753" s="10">
        <f t="shared" ref="J753:J780" si="136">F753/E753</f>
        <v>1643.7418300653594</v>
      </c>
      <c r="K753" s="10">
        <f t="shared" ref="K753:K780" si="137">$J$11*$J$19-J753</f>
        <v>335.54945866250864</v>
      </c>
      <c r="L753" s="10">
        <f t="shared" ref="L753:L780" si="138">IF(K753&gt;0,$J$7*$J$8*(K753/$K$19),0)+$J$7*$J$9*(E753/$E$19)+$J$7*$J$10*(D753/$D$19)</f>
        <v>565986.58359531709</v>
      </c>
      <c r="M753" s="10"/>
      <c r="N753" s="10">
        <f t="shared" si="128"/>
        <v>565986.58359531709</v>
      </c>
    </row>
    <row r="754" spans="1:14" x14ac:dyDescent="0.25">
      <c r="A754" s="35"/>
      <c r="B754" s="51" t="s">
        <v>520</v>
      </c>
      <c r="C754" s="35">
        <v>4</v>
      </c>
      <c r="D754" s="55">
        <v>24.404599999999999</v>
      </c>
      <c r="E754" s="102">
        <v>1550</v>
      </c>
      <c r="F754" s="120">
        <v>505100</v>
      </c>
      <c r="G754" s="41">
        <v>100</v>
      </c>
      <c r="H754" s="50">
        <f t="shared" si="135"/>
        <v>505100</v>
      </c>
      <c r="I754" s="10">
        <f t="shared" si="134"/>
        <v>0</v>
      </c>
      <c r="J754" s="10">
        <f t="shared" si="136"/>
        <v>325.87096774193549</v>
      </c>
      <c r="K754" s="10">
        <f t="shared" si="137"/>
        <v>1653.4203209859324</v>
      </c>
      <c r="L754" s="10">
        <f t="shared" si="138"/>
        <v>1910120.0460284953</v>
      </c>
      <c r="M754" s="10"/>
      <c r="N754" s="10">
        <f t="shared" si="128"/>
        <v>1910120.0460284953</v>
      </c>
    </row>
    <row r="755" spans="1:14" x14ac:dyDescent="0.25">
      <c r="A755" s="35"/>
      <c r="B755" s="51" t="s">
        <v>821</v>
      </c>
      <c r="C755" s="35">
        <v>4</v>
      </c>
      <c r="D755" s="55">
        <v>26.257899999999999</v>
      </c>
      <c r="E755" s="102">
        <v>1333</v>
      </c>
      <c r="F755" s="120">
        <v>625410</v>
      </c>
      <c r="G755" s="41">
        <v>100</v>
      </c>
      <c r="H755" s="50">
        <f t="shared" si="135"/>
        <v>625410</v>
      </c>
      <c r="I755" s="10">
        <f t="shared" si="134"/>
        <v>0</v>
      </c>
      <c r="J755" s="10">
        <f t="shared" si="136"/>
        <v>469.17479369842459</v>
      </c>
      <c r="K755" s="10">
        <f t="shared" si="137"/>
        <v>1510.1164950294435</v>
      </c>
      <c r="L755" s="10">
        <f t="shared" si="138"/>
        <v>1743457.9803594998</v>
      </c>
      <c r="M755" s="10"/>
      <c r="N755" s="10">
        <f t="shared" si="128"/>
        <v>1743457.9803594998</v>
      </c>
    </row>
    <row r="756" spans="1:14" x14ac:dyDescent="0.25">
      <c r="A756" s="35"/>
      <c r="B756" s="51" t="s">
        <v>521</v>
      </c>
      <c r="C756" s="35">
        <v>4</v>
      </c>
      <c r="D756" s="55">
        <v>28.290900000000004</v>
      </c>
      <c r="E756" s="102">
        <v>1017</v>
      </c>
      <c r="F756" s="120">
        <v>402310</v>
      </c>
      <c r="G756" s="41">
        <v>100</v>
      </c>
      <c r="H756" s="50">
        <f t="shared" si="135"/>
        <v>402310</v>
      </c>
      <c r="I756" s="10">
        <f t="shared" si="134"/>
        <v>0</v>
      </c>
      <c r="J756" s="10">
        <f t="shared" si="136"/>
        <v>395.58505408062928</v>
      </c>
      <c r="K756" s="10">
        <f t="shared" si="137"/>
        <v>1583.7062346472387</v>
      </c>
      <c r="L756" s="10">
        <f t="shared" si="138"/>
        <v>1733080.1452472578</v>
      </c>
      <c r="M756" s="10"/>
      <c r="N756" s="10">
        <f t="shared" si="128"/>
        <v>1733080.1452472578</v>
      </c>
    </row>
    <row r="757" spans="1:14" x14ac:dyDescent="0.25">
      <c r="A757" s="35"/>
      <c r="B757" s="51" t="s">
        <v>822</v>
      </c>
      <c r="C757" s="35">
        <v>4</v>
      </c>
      <c r="D757" s="55">
        <v>58.626199999999997</v>
      </c>
      <c r="E757" s="102">
        <v>4300</v>
      </c>
      <c r="F757" s="120">
        <v>4796470</v>
      </c>
      <c r="G757" s="41">
        <v>100</v>
      </c>
      <c r="H757" s="50">
        <f t="shared" si="135"/>
        <v>4796470</v>
      </c>
      <c r="I757" s="10">
        <f t="shared" si="134"/>
        <v>0</v>
      </c>
      <c r="J757" s="10">
        <f t="shared" si="136"/>
        <v>1115.4581395348837</v>
      </c>
      <c r="K757" s="10">
        <f t="shared" si="137"/>
        <v>863.83314919298437</v>
      </c>
      <c r="L757" s="10">
        <f t="shared" si="138"/>
        <v>2142946.5873722415</v>
      </c>
      <c r="M757" s="10"/>
      <c r="N757" s="10">
        <f t="shared" ref="N757:N820" si="139">L757+M757</f>
        <v>2142946.5873722415</v>
      </c>
    </row>
    <row r="758" spans="1:14" x14ac:dyDescent="0.25">
      <c r="A758" s="35"/>
      <c r="B758" s="51" t="s">
        <v>398</v>
      </c>
      <c r="C758" s="35">
        <v>4</v>
      </c>
      <c r="D758" s="55">
        <v>75.002099999999999</v>
      </c>
      <c r="E758" s="102">
        <v>2712</v>
      </c>
      <c r="F758" s="120">
        <v>4516280</v>
      </c>
      <c r="G758" s="41">
        <v>100</v>
      </c>
      <c r="H758" s="50">
        <f t="shared" si="135"/>
        <v>4516280</v>
      </c>
      <c r="I758" s="10">
        <f t="shared" si="134"/>
        <v>0</v>
      </c>
      <c r="J758" s="10">
        <f t="shared" si="136"/>
        <v>1665.2949852507375</v>
      </c>
      <c r="K758" s="10">
        <f t="shared" si="137"/>
        <v>313.9963034771306</v>
      </c>
      <c r="L758" s="10">
        <f t="shared" si="138"/>
        <v>1354423.0302530755</v>
      </c>
      <c r="M758" s="10"/>
      <c r="N758" s="10">
        <f t="shared" si="139"/>
        <v>1354423.0302530755</v>
      </c>
    </row>
    <row r="759" spans="1:14" x14ac:dyDescent="0.25">
      <c r="A759" s="35"/>
      <c r="B759" s="51" t="s">
        <v>522</v>
      </c>
      <c r="C759" s="35">
        <v>4</v>
      </c>
      <c r="D759" s="55">
        <v>13.497699999999998</v>
      </c>
      <c r="E759" s="102">
        <v>660</v>
      </c>
      <c r="F759" s="120">
        <v>250760</v>
      </c>
      <c r="G759" s="41">
        <v>100</v>
      </c>
      <c r="H759" s="50">
        <f t="shared" si="135"/>
        <v>250760</v>
      </c>
      <c r="I759" s="10">
        <f t="shared" si="134"/>
        <v>0</v>
      </c>
      <c r="J759" s="10">
        <f t="shared" si="136"/>
        <v>379.93939393939394</v>
      </c>
      <c r="K759" s="10">
        <f t="shared" si="137"/>
        <v>1599.3518947884741</v>
      </c>
      <c r="L759" s="10">
        <f t="shared" si="138"/>
        <v>1577061.0514777009</v>
      </c>
      <c r="M759" s="10"/>
      <c r="N759" s="10">
        <f t="shared" si="139"/>
        <v>1577061.0514777009</v>
      </c>
    </row>
    <row r="760" spans="1:14" x14ac:dyDescent="0.25">
      <c r="A760" s="35"/>
      <c r="B760" s="51" t="s">
        <v>523</v>
      </c>
      <c r="C760" s="35">
        <v>4</v>
      </c>
      <c r="D760" s="55">
        <v>33.961999999999996</v>
      </c>
      <c r="E760" s="102">
        <v>1202</v>
      </c>
      <c r="F760" s="120">
        <v>595130</v>
      </c>
      <c r="G760" s="41">
        <v>100</v>
      </c>
      <c r="H760" s="50">
        <f t="shared" si="135"/>
        <v>595130</v>
      </c>
      <c r="I760" s="10">
        <f t="shared" si="134"/>
        <v>0</v>
      </c>
      <c r="J760" s="10">
        <f t="shared" si="136"/>
        <v>495.11647254575706</v>
      </c>
      <c r="K760" s="10">
        <f t="shared" si="137"/>
        <v>1484.174816182111</v>
      </c>
      <c r="L760" s="10">
        <f t="shared" si="138"/>
        <v>1727312.7197593187</v>
      </c>
      <c r="M760" s="10"/>
      <c r="N760" s="10">
        <f t="shared" si="139"/>
        <v>1727312.7197593187</v>
      </c>
    </row>
    <row r="761" spans="1:14" x14ac:dyDescent="0.25">
      <c r="A761" s="35"/>
      <c r="B761" s="51" t="s">
        <v>524</v>
      </c>
      <c r="C761" s="35">
        <v>4</v>
      </c>
      <c r="D761" s="55">
        <v>19.2516</v>
      </c>
      <c r="E761" s="102">
        <v>747</v>
      </c>
      <c r="F761" s="120">
        <v>388750</v>
      </c>
      <c r="G761" s="41">
        <v>100</v>
      </c>
      <c r="H761" s="50">
        <f t="shared" si="135"/>
        <v>388750</v>
      </c>
      <c r="I761" s="10">
        <f t="shared" si="134"/>
        <v>0</v>
      </c>
      <c r="J761" s="10">
        <f t="shared" si="136"/>
        <v>520.41499330655961</v>
      </c>
      <c r="K761" s="10">
        <f t="shared" si="137"/>
        <v>1458.8762954213084</v>
      </c>
      <c r="L761" s="10">
        <f t="shared" si="138"/>
        <v>1512001.7123225047</v>
      </c>
      <c r="M761" s="10"/>
      <c r="N761" s="10">
        <f t="shared" si="139"/>
        <v>1512001.7123225047</v>
      </c>
    </row>
    <row r="762" spans="1:14" x14ac:dyDescent="0.25">
      <c r="A762" s="35"/>
      <c r="B762" s="51" t="s">
        <v>297</v>
      </c>
      <c r="C762" s="35">
        <v>4</v>
      </c>
      <c r="D762" s="55">
        <v>32.711999999999996</v>
      </c>
      <c r="E762" s="102">
        <v>1598</v>
      </c>
      <c r="F762" s="120">
        <v>1171790</v>
      </c>
      <c r="G762" s="41">
        <v>100</v>
      </c>
      <c r="H762" s="50">
        <f t="shared" si="135"/>
        <v>1171790</v>
      </c>
      <c r="I762" s="10">
        <f t="shared" si="134"/>
        <v>0</v>
      </c>
      <c r="J762" s="10">
        <f t="shared" si="136"/>
        <v>733.28535669586984</v>
      </c>
      <c r="K762" s="10">
        <f t="shared" si="137"/>
        <v>1246.0059320319983</v>
      </c>
      <c r="L762" s="10">
        <f t="shared" si="138"/>
        <v>1625102.4975839052</v>
      </c>
      <c r="M762" s="10"/>
      <c r="N762" s="10">
        <f t="shared" si="139"/>
        <v>1625102.4975839052</v>
      </c>
    </row>
    <row r="763" spans="1:14" x14ac:dyDescent="0.25">
      <c r="A763" s="35"/>
      <c r="B763" s="51" t="s">
        <v>132</v>
      </c>
      <c r="C763" s="35">
        <v>4</v>
      </c>
      <c r="D763" s="55">
        <v>16.431900000000002</v>
      </c>
      <c r="E763" s="102">
        <v>605</v>
      </c>
      <c r="F763" s="120">
        <v>434260</v>
      </c>
      <c r="G763" s="41">
        <v>100</v>
      </c>
      <c r="H763" s="50">
        <f t="shared" si="135"/>
        <v>434260</v>
      </c>
      <c r="I763" s="10">
        <f t="shared" si="134"/>
        <v>0</v>
      </c>
      <c r="J763" s="10">
        <f t="shared" si="136"/>
        <v>717.78512396694214</v>
      </c>
      <c r="K763" s="10">
        <f t="shared" si="137"/>
        <v>1261.5061647609259</v>
      </c>
      <c r="L763" s="10">
        <f t="shared" si="138"/>
        <v>1295675.3140070874</v>
      </c>
      <c r="M763" s="10"/>
      <c r="N763" s="10">
        <f t="shared" si="139"/>
        <v>1295675.3140070874</v>
      </c>
    </row>
    <row r="764" spans="1:14" x14ac:dyDescent="0.25">
      <c r="A764" s="35"/>
      <c r="B764" s="51" t="s">
        <v>525</v>
      </c>
      <c r="C764" s="35">
        <v>4</v>
      </c>
      <c r="D764" s="55">
        <v>39.871500000000005</v>
      </c>
      <c r="E764" s="102">
        <v>820</v>
      </c>
      <c r="F764" s="120">
        <v>627300</v>
      </c>
      <c r="G764" s="41">
        <v>100</v>
      </c>
      <c r="H764" s="50">
        <f t="shared" si="135"/>
        <v>627300</v>
      </c>
      <c r="I764" s="10">
        <f t="shared" si="134"/>
        <v>0</v>
      </c>
      <c r="J764" s="10">
        <f t="shared" si="136"/>
        <v>765</v>
      </c>
      <c r="K764" s="10">
        <f t="shared" si="137"/>
        <v>1214.2912887278681</v>
      </c>
      <c r="L764" s="10">
        <f t="shared" si="138"/>
        <v>1432832.5285713065</v>
      </c>
      <c r="M764" s="10"/>
      <c r="N764" s="10">
        <f t="shared" si="139"/>
        <v>1432832.5285713065</v>
      </c>
    </row>
    <row r="765" spans="1:14" x14ac:dyDescent="0.25">
      <c r="A765" s="35"/>
      <c r="B765" s="51" t="s">
        <v>70</v>
      </c>
      <c r="C765" s="35">
        <v>4</v>
      </c>
      <c r="D765" s="55">
        <v>61.625299999999996</v>
      </c>
      <c r="E765" s="102">
        <v>3425</v>
      </c>
      <c r="F765" s="120">
        <v>1757880</v>
      </c>
      <c r="G765" s="41">
        <v>100</v>
      </c>
      <c r="H765" s="50">
        <f t="shared" si="135"/>
        <v>1757880</v>
      </c>
      <c r="I765" s="10">
        <f t="shared" si="134"/>
        <v>0</v>
      </c>
      <c r="J765" s="10">
        <f t="shared" si="136"/>
        <v>513.24963503649633</v>
      </c>
      <c r="K765" s="10">
        <f t="shared" si="137"/>
        <v>1466.0416536913717</v>
      </c>
      <c r="L765" s="10">
        <f t="shared" si="138"/>
        <v>2433442.1008472652</v>
      </c>
      <c r="M765" s="10"/>
      <c r="N765" s="10">
        <f t="shared" si="139"/>
        <v>2433442.1008472652</v>
      </c>
    </row>
    <row r="766" spans="1:14" x14ac:dyDescent="0.25">
      <c r="A766" s="35"/>
      <c r="B766" s="51" t="s">
        <v>526</v>
      </c>
      <c r="C766" s="35">
        <v>4</v>
      </c>
      <c r="D766" s="55">
        <v>43.096600000000002</v>
      </c>
      <c r="E766" s="102">
        <v>2548</v>
      </c>
      <c r="F766" s="120">
        <v>1140590</v>
      </c>
      <c r="G766" s="41">
        <v>100</v>
      </c>
      <c r="H766" s="50">
        <f t="shared" si="135"/>
        <v>1140590</v>
      </c>
      <c r="I766" s="10">
        <f t="shared" si="134"/>
        <v>0</v>
      </c>
      <c r="J766" s="10">
        <f t="shared" si="136"/>
        <v>447.64128728414443</v>
      </c>
      <c r="K766" s="10">
        <f t="shared" si="137"/>
        <v>1531.6500014437236</v>
      </c>
      <c r="L766" s="10">
        <f t="shared" si="138"/>
        <v>2164505.1075198874</v>
      </c>
      <c r="M766" s="10"/>
      <c r="N766" s="10">
        <f t="shared" si="139"/>
        <v>2164505.1075198874</v>
      </c>
    </row>
    <row r="767" spans="1:14" x14ac:dyDescent="0.25">
      <c r="A767" s="35"/>
      <c r="B767" s="51" t="s">
        <v>527</v>
      </c>
      <c r="C767" s="35">
        <v>4</v>
      </c>
      <c r="D767" s="55">
        <v>19.396799999999999</v>
      </c>
      <c r="E767" s="102">
        <v>864</v>
      </c>
      <c r="F767" s="120">
        <v>440360</v>
      </c>
      <c r="G767" s="41">
        <v>100</v>
      </c>
      <c r="H767" s="50">
        <f t="shared" si="135"/>
        <v>440360</v>
      </c>
      <c r="I767" s="10">
        <f t="shared" si="134"/>
        <v>0</v>
      </c>
      <c r="J767" s="10">
        <f t="shared" si="136"/>
        <v>509.67592592592592</v>
      </c>
      <c r="K767" s="10">
        <f t="shared" si="137"/>
        <v>1469.6153628019422</v>
      </c>
      <c r="L767" s="10">
        <f t="shared" si="138"/>
        <v>1552188.5750012745</v>
      </c>
      <c r="M767" s="10"/>
      <c r="N767" s="10">
        <f t="shared" si="139"/>
        <v>1552188.5750012745</v>
      </c>
    </row>
    <row r="768" spans="1:14" x14ac:dyDescent="0.25">
      <c r="A768" s="35"/>
      <c r="B768" s="51" t="s">
        <v>528</v>
      </c>
      <c r="C768" s="35">
        <v>4</v>
      </c>
      <c r="D768" s="55">
        <v>14.632000000000001</v>
      </c>
      <c r="E768" s="102">
        <v>453</v>
      </c>
      <c r="F768" s="120">
        <v>329980</v>
      </c>
      <c r="G768" s="41">
        <v>100</v>
      </c>
      <c r="H768" s="50">
        <f t="shared" si="135"/>
        <v>329980</v>
      </c>
      <c r="I768" s="10">
        <f t="shared" si="134"/>
        <v>0</v>
      </c>
      <c r="J768" s="10">
        <f t="shared" si="136"/>
        <v>728.43267108167765</v>
      </c>
      <c r="K768" s="10">
        <f t="shared" si="137"/>
        <v>1250.8586176461904</v>
      </c>
      <c r="L768" s="10">
        <f t="shared" si="138"/>
        <v>1237936.2792038457</v>
      </c>
      <c r="M768" s="10"/>
      <c r="N768" s="10">
        <f t="shared" si="139"/>
        <v>1237936.2792038457</v>
      </c>
    </row>
    <row r="769" spans="1:14" x14ac:dyDescent="0.25">
      <c r="A769" s="35"/>
      <c r="B769" s="51" t="s">
        <v>529</v>
      </c>
      <c r="C769" s="35">
        <v>4</v>
      </c>
      <c r="D769" s="55">
        <v>26.194400000000002</v>
      </c>
      <c r="E769" s="102">
        <v>909</v>
      </c>
      <c r="F769" s="120">
        <v>610680</v>
      </c>
      <c r="G769" s="41">
        <v>100</v>
      </c>
      <c r="H769" s="50">
        <f t="shared" si="135"/>
        <v>610680</v>
      </c>
      <c r="I769" s="10">
        <f t="shared" si="134"/>
        <v>0</v>
      </c>
      <c r="J769" s="10">
        <f t="shared" si="136"/>
        <v>671.8151815181518</v>
      </c>
      <c r="K769" s="10">
        <f t="shared" si="137"/>
        <v>1307.4761072097162</v>
      </c>
      <c r="L769" s="10">
        <f t="shared" si="138"/>
        <v>1463467.9709539202</v>
      </c>
      <c r="M769" s="10"/>
      <c r="N769" s="10">
        <f t="shared" si="139"/>
        <v>1463467.9709539202</v>
      </c>
    </row>
    <row r="770" spans="1:14" x14ac:dyDescent="0.25">
      <c r="A770" s="35"/>
      <c r="B770" s="51" t="s">
        <v>530</v>
      </c>
      <c r="C770" s="35">
        <v>4</v>
      </c>
      <c r="D770" s="55">
        <v>27.970300000000002</v>
      </c>
      <c r="E770" s="102">
        <v>1254</v>
      </c>
      <c r="F770" s="120">
        <v>684190</v>
      </c>
      <c r="G770" s="41">
        <v>100</v>
      </c>
      <c r="H770" s="50">
        <f t="shared" si="135"/>
        <v>684190</v>
      </c>
      <c r="I770" s="10">
        <f t="shared" si="134"/>
        <v>0</v>
      </c>
      <c r="J770" s="10">
        <f t="shared" si="136"/>
        <v>545.60606060606062</v>
      </c>
      <c r="K770" s="10">
        <f t="shared" si="137"/>
        <v>1433.6852281218075</v>
      </c>
      <c r="L770" s="10">
        <f t="shared" si="138"/>
        <v>1667860.8714063345</v>
      </c>
      <c r="M770" s="10"/>
      <c r="N770" s="10">
        <f t="shared" si="139"/>
        <v>1667860.8714063345</v>
      </c>
    </row>
    <row r="771" spans="1:14" x14ac:dyDescent="0.25">
      <c r="A771" s="35"/>
      <c r="B771" s="51" t="s">
        <v>531</v>
      </c>
      <c r="C771" s="35">
        <v>4</v>
      </c>
      <c r="D771" s="55">
        <v>32.350300000000004</v>
      </c>
      <c r="E771" s="102">
        <v>1325</v>
      </c>
      <c r="F771" s="120">
        <v>657930</v>
      </c>
      <c r="G771" s="41">
        <v>100</v>
      </c>
      <c r="H771" s="50">
        <f t="shared" si="135"/>
        <v>657930</v>
      </c>
      <c r="I771" s="10">
        <f t="shared" si="134"/>
        <v>0</v>
      </c>
      <c r="J771" s="10">
        <f t="shared" si="136"/>
        <v>496.55094339622639</v>
      </c>
      <c r="K771" s="10">
        <f t="shared" si="137"/>
        <v>1482.7403453316417</v>
      </c>
      <c r="L771" s="10">
        <f t="shared" si="138"/>
        <v>1749856.0297657959</v>
      </c>
      <c r="M771" s="10"/>
      <c r="N771" s="10">
        <f t="shared" si="139"/>
        <v>1749856.0297657959</v>
      </c>
    </row>
    <row r="772" spans="1:14" x14ac:dyDescent="0.25">
      <c r="A772" s="35"/>
      <c r="B772" s="51" t="s">
        <v>532</v>
      </c>
      <c r="C772" s="35">
        <v>4</v>
      </c>
      <c r="D772" s="55">
        <v>49.196099999999994</v>
      </c>
      <c r="E772" s="102">
        <v>2390</v>
      </c>
      <c r="F772" s="120">
        <v>2358660</v>
      </c>
      <c r="G772" s="41">
        <v>100</v>
      </c>
      <c r="H772" s="50">
        <f t="shared" si="135"/>
        <v>2358660</v>
      </c>
      <c r="I772" s="10">
        <f t="shared" si="134"/>
        <v>0</v>
      </c>
      <c r="J772" s="10">
        <f t="shared" si="136"/>
        <v>986.88702928870293</v>
      </c>
      <c r="K772" s="10">
        <f t="shared" si="137"/>
        <v>992.40425943916512</v>
      </c>
      <c r="L772" s="10">
        <f t="shared" si="138"/>
        <v>1704376.9636512364</v>
      </c>
      <c r="M772" s="10"/>
      <c r="N772" s="10">
        <f t="shared" si="139"/>
        <v>1704376.9636512364</v>
      </c>
    </row>
    <row r="773" spans="1:14" x14ac:dyDescent="0.25">
      <c r="A773" s="35"/>
      <c r="B773" s="51" t="s">
        <v>895</v>
      </c>
      <c r="C773" s="35">
        <v>3</v>
      </c>
      <c r="D773" s="55">
        <v>52.1601</v>
      </c>
      <c r="E773" s="102">
        <v>6229</v>
      </c>
      <c r="F773" s="120">
        <v>30909540</v>
      </c>
      <c r="G773" s="41">
        <v>50</v>
      </c>
      <c r="H773" s="50">
        <f t="shared" si="135"/>
        <v>15454770</v>
      </c>
      <c r="I773" s="10">
        <f t="shared" si="134"/>
        <v>15454770</v>
      </c>
      <c r="J773" s="10">
        <f t="shared" si="136"/>
        <v>4962.1993899502331</v>
      </c>
      <c r="K773" s="10">
        <f t="shared" si="137"/>
        <v>-2982.9081012223651</v>
      </c>
      <c r="L773" s="10">
        <f t="shared" si="138"/>
        <v>1890611.0682344572</v>
      </c>
      <c r="M773" s="10"/>
      <c r="N773" s="10">
        <f t="shared" si="139"/>
        <v>1890611.0682344572</v>
      </c>
    </row>
    <row r="774" spans="1:14" x14ac:dyDescent="0.25">
      <c r="A774" s="35"/>
      <c r="B774" s="51" t="s">
        <v>533</v>
      </c>
      <c r="C774" s="35">
        <v>4</v>
      </c>
      <c r="D774" s="55">
        <v>25.946999999999999</v>
      </c>
      <c r="E774" s="102">
        <v>1652</v>
      </c>
      <c r="F774" s="120">
        <v>972880</v>
      </c>
      <c r="G774" s="41">
        <v>100</v>
      </c>
      <c r="H774" s="50">
        <f t="shared" si="135"/>
        <v>972880</v>
      </c>
      <c r="I774" s="10">
        <f t="shared" si="134"/>
        <v>0</v>
      </c>
      <c r="J774" s="10">
        <f t="shared" si="136"/>
        <v>588.910411622276</v>
      </c>
      <c r="K774" s="10">
        <f t="shared" si="137"/>
        <v>1390.3808771055919</v>
      </c>
      <c r="L774" s="10">
        <f t="shared" si="138"/>
        <v>1724937.6820157806</v>
      </c>
      <c r="M774" s="10"/>
      <c r="N774" s="10">
        <f t="shared" si="139"/>
        <v>1724937.6820157806</v>
      </c>
    </row>
    <row r="775" spans="1:14" x14ac:dyDescent="0.25">
      <c r="A775" s="35"/>
      <c r="B775" s="51" t="s">
        <v>534</v>
      </c>
      <c r="C775" s="35">
        <v>4</v>
      </c>
      <c r="D775" s="55">
        <v>24.24</v>
      </c>
      <c r="E775" s="102">
        <v>827</v>
      </c>
      <c r="F775" s="120">
        <v>654090</v>
      </c>
      <c r="G775" s="41">
        <v>100</v>
      </c>
      <c r="H775" s="50">
        <f t="shared" si="135"/>
        <v>654090</v>
      </c>
      <c r="I775" s="10">
        <f t="shared" si="134"/>
        <v>0</v>
      </c>
      <c r="J775" s="10">
        <f t="shared" si="136"/>
        <v>790.91898428053207</v>
      </c>
      <c r="K775" s="10">
        <f t="shared" si="137"/>
        <v>1188.3723044473359</v>
      </c>
      <c r="L775" s="10">
        <f t="shared" si="138"/>
        <v>1332585.2016303665</v>
      </c>
      <c r="M775" s="10"/>
      <c r="N775" s="10">
        <f t="shared" si="139"/>
        <v>1332585.2016303665</v>
      </c>
    </row>
    <row r="776" spans="1:14" x14ac:dyDescent="0.25">
      <c r="A776" s="35"/>
      <c r="B776" s="51" t="s">
        <v>824</v>
      </c>
      <c r="C776" s="35">
        <v>4</v>
      </c>
      <c r="D776" s="55">
        <v>16.225899999999999</v>
      </c>
      <c r="E776" s="102">
        <v>401</v>
      </c>
      <c r="F776" s="120">
        <v>135930</v>
      </c>
      <c r="G776" s="41">
        <v>100</v>
      </c>
      <c r="H776" s="50">
        <f t="shared" si="135"/>
        <v>135930</v>
      </c>
      <c r="I776" s="10">
        <f t="shared" si="134"/>
        <v>0</v>
      </c>
      <c r="J776" s="10">
        <f t="shared" si="136"/>
        <v>338.9775561097257</v>
      </c>
      <c r="K776" s="10">
        <f t="shared" si="137"/>
        <v>1640.3137326181422</v>
      </c>
      <c r="L776" s="10">
        <f t="shared" si="138"/>
        <v>1557854.9844805836</v>
      </c>
      <c r="M776" s="10"/>
      <c r="N776" s="10">
        <f t="shared" si="139"/>
        <v>1557854.9844805836</v>
      </c>
    </row>
    <row r="777" spans="1:14" x14ac:dyDescent="0.25">
      <c r="A777" s="35"/>
      <c r="B777" s="51" t="s">
        <v>535</v>
      </c>
      <c r="C777" s="35">
        <v>4</v>
      </c>
      <c r="D777" s="55">
        <v>31.949000000000002</v>
      </c>
      <c r="E777" s="102">
        <v>1218</v>
      </c>
      <c r="F777" s="120">
        <v>1200410</v>
      </c>
      <c r="G777" s="41">
        <v>100</v>
      </c>
      <c r="H777" s="50">
        <f t="shared" si="135"/>
        <v>1200410</v>
      </c>
      <c r="I777" s="10">
        <f t="shared" si="134"/>
        <v>0</v>
      </c>
      <c r="J777" s="10">
        <f t="shared" si="136"/>
        <v>985.55829228243022</v>
      </c>
      <c r="K777" s="10">
        <f t="shared" si="137"/>
        <v>993.73299644543783</v>
      </c>
      <c r="L777" s="10">
        <f t="shared" si="138"/>
        <v>1311521.1601577683</v>
      </c>
      <c r="M777" s="10"/>
      <c r="N777" s="10">
        <f t="shared" si="139"/>
        <v>1311521.1601577683</v>
      </c>
    </row>
    <row r="778" spans="1:14" x14ac:dyDescent="0.25">
      <c r="A778" s="35"/>
      <c r="B778" s="51" t="s">
        <v>536</v>
      </c>
      <c r="C778" s="35">
        <v>4</v>
      </c>
      <c r="D778" s="55">
        <v>48.289499999999997</v>
      </c>
      <c r="E778" s="102">
        <v>2414</v>
      </c>
      <c r="F778" s="120">
        <v>1035250</v>
      </c>
      <c r="G778" s="41">
        <v>100</v>
      </c>
      <c r="H778" s="50">
        <f t="shared" si="135"/>
        <v>1035250</v>
      </c>
      <c r="I778" s="10">
        <f t="shared" si="134"/>
        <v>0</v>
      </c>
      <c r="J778" s="10">
        <f t="shared" si="136"/>
        <v>428.85252692626347</v>
      </c>
      <c r="K778" s="10">
        <f t="shared" si="137"/>
        <v>1550.4387618016046</v>
      </c>
      <c r="L778" s="10">
        <f t="shared" si="138"/>
        <v>2172015.951684155</v>
      </c>
      <c r="M778" s="10"/>
      <c r="N778" s="10">
        <f t="shared" si="139"/>
        <v>2172015.951684155</v>
      </c>
    </row>
    <row r="779" spans="1:14" x14ac:dyDescent="0.25">
      <c r="A779" s="35"/>
      <c r="B779" s="51" t="s">
        <v>414</v>
      </c>
      <c r="C779" s="35">
        <v>4</v>
      </c>
      <c r="D779" s="55">
        <v>24.758200000000002</v>
      </c>
      <c r="E779" s="102">
        <v>1545</v>
      </c>
      <c r="F779" s="120">
        <v>934620</v>
      </c>
      <c r="G779" s="41">
        <v>100</v>
      </c>
      <c r="H779" s="50">
        <f t="shared" si="135"/>
        <v>934620</v>
      </c>
      <c r="I779" s="10">
        <f t="shared" si="134"/>
        <v>0</v>
      </c>
      <c r="J779" s="10">
        <f t="shared" si="136"/>
        <v>604.93203883495141</v>
      </c>
      <c r="K779" s="10">
        <f t="shared" si="137"/>
        <v>1374.3592498929165</v>
      </c>
      <c r="L779" s="10">
        <f t="shared" si="138"/>
        <v>1677574.0452285202</v>
      </c>
      <c r="M779" s="10"/>
      <c r="N779" s="10">
        <f t="shared" si="139"/>
        <v>1677574.0452285202</v>
      </c>
    </row>
    <row r="780" spans="1:14" x14ac:dyDescent="0.25">
      <c r="A780" s="35"/>
      <c r="B780" s="51" t="s">
        <v>537</v>
      </c>
      <c r="C780" s="35">
        <v>4</v>
      </c>
      <c r="D780" s="55">
        <v>45.129399999999997</v>
      </c>
      <c r="E780" s="102">
        <v>2258</v>
      </c>
      <c r="F780" s="120">
        <v>1724770</v>
      </c>
      <c r="G780" s="41">
        <v>100</v>
      </c>
      <c r="H780" s="50">
        <f t="shared" si="135"/>
        <v>1724770</v>
      </c>
      <c r="I780" s="10">
        <f t="shared" si="134"/>
        <v>0</v>
      </c>
      <c r="J780" s="10">
        <f t="shared" si="136"/>
        <v>763.84853852967228</v>
      </c>
      <c r="K780" s="10">
        <f t="shared" si="137"/>
        <v>1215.4427501981959</v>
      </c>
      <c r="L780" s="10">
        <f t="shared" si="138"/>
        <v>1835351.2800448081</v>
      </c>
      <c r="M780" s="10"/>
      <c r="N780" s="10">
        <f t="shared" si="139"/>
        <v>1835351.2800448081</v>
      </c>
    </row>
    <row r="781" spans="1:14" x14ac:dyDescent="0.25">
      <c r="A781" s="35"/>
      <c r="B781" s="4"/>
      <c r="C781" s="4"/>
      <c r="D781" s="55">
        <v>0</v>
      </c>
      <c r="E781" s="104"/>
      <c r="F781" s="65"/>
      <c r="G781" s="41"/>
      <c r="H781" s="65"/>
      <c r="I781" s="66"/>
      <c r="J781" s="66"/>
      <c r="K781" s="10"/>
      <c r="L781" s="10"/>
      <c r="M781" s="10"/>
      <c r="N781" s="10"/>
    </row>
    <row r="782" spans="1:14" x14ac:dyDescent="0.25">
      <c r="A782" s="30" t="s">
        <v>538</v>
      </c>
      <c r="B782" s="43" t="s">
        <v>2</v>
      </c>
      <c r="C782" s="44"/>
      <c r="D782" s="3">
        <v>1033.7047000000002</v>
      </c>
      <c r="E782" s="105">
        <f>E783</f>
        <v>61629</v>
      </c>
      <c r="F782" s="37">
        <v>0</v>
      </c>
      <c r="G782" s="41"/>
      <c r="H782" s="37">
        <f>H784</f>
        <v>7014080</v>
      </c>
      <c r="I782" s="8">
        <f>I784</f>
        <v>-7014080</v>
      </c>
      <c r="J782" s="8"/>
      <c r="K782" s="10"/>
      <c r="L782" s="10"/>
      <c r="M782" s="9">
        <f>M784</f>
        <v>23660950.252671249</v>
      </c>
      <c r="N782" s="8">
        <f t="shared" si="139"/>
        <v>23660950.252671249</v>
      </c>
    </row>
    <row r="783" spans="1:14" x14ac:dyDescent="0.25">
      <c r="A783" s="30" t="s">
        <v>538</v>
      </c>
      <c r="B783" s="43" t="s">
        <v>3</v>
      </c>
      <c r="C783" s="44"/>
      <c r="D783" s="3">
        <v>1033.7047000000002</v>
      </c>
      <c r="E783" s="105">
        <f>SUM(E785:E810)</f>
        <v>61629</v>
      </c>
      <c r="F783" s="37">
        <f>SUM(F785:F810)</f>
        <v>58453720</v>
      </c>
      <c r="G783" s="41"/>
      <c r="H783" s="37">
        <f>SUM(H785:H810)</f>
        <v>44425560</v>
      </c>
      <c r="I783" s="8">
        <f>SUM(I785:I810)</f>
        <v>14028160</v>
      </c>
      <c r="J783" s="8"/>
      <c r="K783" s="10"/>
      <c r="L783" s="8">
        <f>SUM(L785:L810)</f>
        <v>50692166.699674249</v>
      </c>
      <c r="M783" s="10"/>
      <c r="N783" s="8">
        <f t="shared" si="139"/>
        <v>50692166.699674249</v>
      </c>
    </row>
    <row r="784" spans="1:14" x14ac:dyDescent="0.25">
      <c r="A784" s="35"/>
      <c r="B784" s="51" t="s">
        <v>26</v>
      </c>
      <c r="C784" s="35">
        <v>2</v>
      </c>
      <c r="D784" s="55">
        <v>0</v>
      </c>
      <c r="E784" s="108"/>
      <c r="F784" s="50">
        <v>0</v>
      </c>
      <c r="G784" s="41">
        <v>25</v>
      </c>
      <c r="H784" s="50">
        <f>F807*G784/100</f>
        <v>7014080</v>
      </c>
      <c r="I784" s="10">
        <f t="shared" ref="I784:I810" si="140">F784-H784</f>
        <v>-7014080</v>
      </c>
      <c r="J784" s="10"/>
      <c r="K784" s="10"/>
      <c r="L784" s="10"/>
      <c r="M784" s="10">
        <f>($L$7*$L$8*E782/$L$10)+($L$7*$L$9*D782/$L$11)</f>
        <v>23660950.252671249</v>
      </c>
      <c r="N784" s="10">
        <f t="shared" si="139"/>
        <v>23660950.252671249</v>
      </c>
    </row>
    <row r="785" spans="1:14" x14ac:dyDescent="0.25">
      <c r="A785" s="35"/>
      <c r="B785" s="51" t="s">
        <v>539</v>
      </c>
      <c r="C785" s="35">
        <v>4</v>
      </c>
      <c r="D785" s="55">
        <v>68.235900000000001</v>
      </c>
      <c r="E785" s="102">
        <v>4464</v>
      </c>
      <c r="F785" s="120">
        <v>2609000</v>
      </c>
      <c r="G785" s="41">
        <v>100</v>
      </c>
      <c r="H785" s="50">
        <f t="shared" ref="H785:H810" si="141">F785*G785/100</f>
        <v>2609000</v>
      </c>
      <c r="I785" s="10">
        <f t="shared" si="140"/>
        <v>0</v>
      </c>
      <c r="J785" s="10">
        <f t="shared" ref="J785:J810" si="142">F785/E785</f>
        <v>584.45340501792111</v>
      </c>
      <c r="K785" s="10">
        <f t="shared" ref="K785:K810" si="143">$J$11*$J$19-J785</f>
        <v>1394.8378837099469</v>
      </c>
      <c r="L785" s="10">
        <f t="shared" ref="L785:L810" si="144">IF(K785&gt;0,$J$7*$J$8*(K785/$K$19),0)+$J$7*$J$9*(E785/$E$19)+$J$7*$J$10*(D785/$D$19)</f>
        <v>2678578.1178115522</v>
      </c>
      <c r="M785" s="10"/>
      <c r="N785" s="10">
        <f t="shared" si="139"/>
        <v>2678578.1178115522</v>
      </c>
    </row>
    <row r="786" spans="1:14" x14ac:dyDescent="0.25">
      <c r="A786" s="35"/>
      <c r="B786" s="51" t="s">
        <v>540</v>
      </c>
      <c r="C786" s="35">
        <v>4</v>
      </c>
      <c r="D786" s="55">
        <v>23.710999999999999</v>
      </c>
      <c r="E786" s="102">
        <v>1774</v>
      </c>
      <c r="F786" s="120">
        <v>740020</v>
      </c>
      <c r="G786" s="41">
        <v>100</v>
      </c>
      <c r="H786" s="50">
        <f t="shared" si="141"/>
        <v>740020</v>
      </c>
      <c r="I786" s="10">
        <f t="shared" si="140"/>
        <v>0</v>
      </c>
      <c r="J786" s="10">
        <f t="shared" si="142"/>
        <v>417.14768883878241</v>
      </c>
      <c r="K786" s="10">
        <f t="shared" si="143"/>
        <v>1562.1435998890856</v>
      </c>
      <c r="L786" s="10">
        <f t="shared" si="144"/>
        <v>1888657.4361104108</v>
      </c>
      <c r="M786" s="10"/>
      <c r="N786" s="10">
        <f t="shared" si="139"/>
        <v>1888657.4361104108</v>
      </c>
    </row>
    <row r="787" spans="1:14" x14ac:dyDescent="0.25">
      <c r="A787" s="35"/>
      <c r="B787" s="51" t="s">
        <v>541</v>
      </c>
      <c r="C787" s="35">
        <v>4</v>
      </c>
      <c r="D787" s="55">
        <v>30.564899999999998</v>
      </c>
      <c r="E787" s="102">
        <v>1436</v>
      </c>
      <c r="F787" s="120">
        <v>808270</v>
      </c>
      <c r="G787" s="41">
        <v>100</v>
      </c>
      <c r="H787" s="50">
        <f t="shared" si="141"/>
        <v>808270</v>
      </c>
      <c r="I787" s="10">
        <f t="shared" si="140"/>
        <v>0</v>
      </c>
      <c r="J787" s="10">
        <f t="shared" si="142"/>
        <v>562.86211699164346</v>
      </c>
      <c r="K787" s="10">
        <f t="shared" si="143"/>
        <v>1416.4291717362246</v>
      </c>
      <c r="L787" s="10">
        <f t="shared" si="144"/>
        <v>1714197.4441725872</v>
      </c>
      <c r="M787" s="10"/>
      <c r="N787" s="10">
        <f t="shared" si="139"/>
        <v>1714197.4441725872</v>
      </c>
    </row>
    <row r="788" spans="1:14" x14ac:dyDescent="0.25">
      <c r="A788" s="35"/>
      <c r="B788" s="51" t="s">
        <v>542</v>
      </c>
      <c r="C788" s="35">
        <v>4</v>
      </c>
      <c r="D788" s="55">
        <v>44.598300000000002</v>
      </c>
      <c r="E788" s="102">
        <v>2441</v>
      </c>
      <c r="F788" s="120">
        <v>1524800</v>
      </c>
      <c r="G788" s="41">
        <v>100</v>
      </c>
      <c r="H788" s="50">
        <f t="shared" si="141"/>
        <v>1524800</v>
      </c>
      <c r="I788" s="10">
        <f t="shared" si="140"/>
        <v>0</v>
      </c>
      <c r="J788" s="10">
        <f t="shared" si="142"/>
        <v>624.66202376075375</v>
      </c>
      <c r="K788" s="10">
        <f t="shared" si="143"/>
        <v>1354.6292649671143</v>
      </c>
      <c r="L788" s="10">
        <f t="shared" si="144"/>
        <v>1996522.5939417831</v>
      </c>
      <c r="M788" s="10"/>
      <c r="N788" s="10">
        <f t="shared" si="139"/>
        <v>1996522.5939417831</v>
      </c>
    </row>
    <row r="789" spans="1:14" x14ac:dyDescent="0.25">
      <c r="A789" s="35"/>
      <c r="B789" s="51" t="s">
        <v>543</v>
      </c>
      <c r="C789" s="35">
        <v>4</v>
      </c>
      <c r="D789" s="55">
        <v>2.4043999999999999</v>
      </c>
      <c r="E789" s="102">
        <v>2349</v>
      </c>
      <c r="F789" s="120">
        <v>3320810</v>
      </c>
      <c r="G789" s="41">
        <v>100</v>
      </c>
      <c r="H789" s="50">
        <f t="shared" si="141"/>
        <v>3320810</v>
      </c>
      <c r="I789" s="10">
        <f t="shared" si="140"/>
        <v>0</v>
      </c>
      <c r="J789" s="10">
        <f t="shared" si="142"/>
        <v>1413.7122179650914</v>
      </c>
      <c r="K789" s="10">
        <f t="shared" si="143"/>
        <v>565.57907076277661</v>
      </c>
      <c r="L789" s="10">
        <f t="shared" si="144"/>
        <v>1096486.0385756572</v>
      </c>
      <c r="M789" s="10"/>
      <c r="N789" s="10">
        <f t="shared" si="139"/>
        <v>1096486.0385756572</v>
      </c>
    </row>
    <row r="790" spans="1:14" x14ac:dyDescent="0.25">
      <c r="A790" s="35"/>
      <c r="B790" s="51" t="s">
        <v>544</v>
      </c>
      <c r="C790" s="35">
        <v>4</v>
      </c>
      <c r="D790" s="55">
        <v>28.414400000000001</v>
      </c>
      <c r="E790" s="102">
        <v>951</v>
      </c>
      <c r="F790" s="120">
        <v>346080</v>
      </c>
      <c r="G790" s="41">
        <v>100</v>
      </c>
      <c r="H790" s="50">
        <f t="shared" si="141"/>
        <v>346080</v>
      </c>
      <c r="I790" s="10">
        <f t="shared" si="140"/>
        <v>0</v>
      </c>
      <c r="J790" s="10">
        <f t="shared" si="142"/>
        <v>363.9116719242902</v>
      </c>
      <c r="K790" s="10">
        <f t="shared" si="143"/>
        <v>1615.3796168035778</v>
      </c>
      <c r="L790" s="10">
        <f t="shared" si="144"/>
        <v>1742979.4677559934</v>
      </c>
      <c r="M790" s="10"/>
      <c r="N790" s="10">
        <f t="shared" si="139"/>
        <v>1742979.4677559934</v>
      </c>
    </row>
    <row r="791" spans="1:14" x14ac:dyDescent="0.25">
      <c r="A791" s="35"/>
      <c r="B791" s="51" t="s">
        <v>545</v>
      </c>
      <c r="C791" s="35">
        <v>4</v>
      </c>
      <c r="D791" s="55">
        <v>84.373400000000004</v>
      </c>
      <c r="E791" s="102">
        <v>3642</v>
      </c>
      <c r="F791" s="120">
        <v>3058270</v>
      </c>
      <c r="G791" s="41">
        <v>100</v>
      </c>
      <c r="H791" s="50">
        <f t="shared" si="141"/>
        <v>3058270</v>
      </c>
      <c r="I791" s="10">
        <f t="shared" si="140"/>
        <v>0</v>
      </c>
      <c r="J791" s="10">
        <f t="shared" si="142"/>
        <v>839.72267984623829</v>
      </c>
      <c r="K791" s="10">
        <f t="shared" si="143"/>
        <v>1139.5686088816296</v>
      </c>
      <c r="L791" s="10">
        <f t="shared" si="144"/>
        <v>2334334.7375740749</v>
      </c>
      <c r="M791" s="10"/>
      <c r="N791" s="10">
        <f t="shared" si="139"/>
        <v>2334334.7375740749</v>
      </c>
    </row>
    <row r="792" spans="1:14" x14ac:dyDescent="0.25">
      <c r="A792" s="35"/>
      <c r="B792" s="51" t="s">
        <v>546</v>
      </c>
      <c r="C792" s="35">
        <v>4</v>
      </c>
      <c r="D792" s="55">
        <v>23.024000000000001</v>
      </c>
      <c r="E792" s="102">
        <v>999</v>
      </c>
      <c r="F792" s="120">
        <v>444650</v>
      </c>
      <c r="G792" s="41">
        <v>100</v>
      </c>
      <c r="H792" s="50">
        <f t="shared" si="141"/>
        <v>444650</v>
      </c>
      <c r="I792" s="10">
        <f t="shared" si="140"/>
        <v>0</v>
      </c>
      <c r="J792" s="10">
        <f t="shared" si="142"/>
        <v>445.09509509509508</v>
      </c>
      <c r="K792" s="10">
        <f t="shared" si="143"/>
        <v>1534.196193632773</v>
      </c>
      <c r="L792" s="10">
        <f t="shared" si="144"/>
        <v>1659945.0199646973</v>
      </c>
      <c r="M792" s="10"/>
      <c r="N792" s="10">
        <f t="shared" si="139"/>
        <v>1659945.0199646973</v>
      </c>
    </row>
    <row r="793" spans="1:14" x14ac:dyDescent="0.25">
      <c r="A793" s="35"/>
      <c r="B793" s="51" t="s">
        <v>547</v>
      </c>
      <c r="C793" s="35">
        <v>4</v>
      </c>
      <c r="D793" s="55">
        <v>45.585900000000009</v>
      </c>
      <c r="E793" s="102">
        <v>1642</v>
      </c>
      <c r="F793" s="120">
        <v>1333730</v>
      </c>
      <c r="G793" s="41">
        <v>100</v>
      </c>
      <c r="H793" s="50">
        <f t="shared" si="141"/>
        <v>1333730</v>
      </c>
      <c r="I793" s="10">
        <f t="shared" si="140"/>
        <v>0</v>
      </c>
      <c r="J793" s="10">
        <f t="shared" si="142"/>
        <v>812.25943970767355</v>
      </c>
      <c r="K793" s="10">
        <f t="shared" si="143"/>
        <v>1167.0318490201944</v>
      </c>
      <c r="L793" s="10">
        <f t="shared" si="144"/>
        <v>1636840.8120630239</v>
      </c>
      <c r="M793" s="10"/>
      <c r="N793" s="10">
        <f t="shared" si="139"/>
        <v>1636840.8120630239</v>
      </c>
    </row>
    <row r="794" spans="1:14" x14ac:dyDescent="0.25">
      <c r="A794" s="35"/>
      <c r="B794" s="51" t="s">
        <v>548</v>
      </c>
      <c r="C794" s="35">
        <v>4</v>
      </c>
      <c r="D794" s="55">
        <v>48.709899999999998</v>
      </c>
      <c r="E794" s="102">
        <v>1968</v>
      </c>
      <c r="F794" s="120">
        <v>1102140</v>
      </c>
      <c r="G794" s="41">
        <v>100</v>
      </c>
      <c r="H794" s="50">
        <f t="shared" si="141"/>
        <v>1102140</v>
      </c>
      <c r="I794" s="10">
        <f t="shared" si="140"/>
        <v>0</v>
      </c>
      <c r="J794" s="10">
        <f t="shared" si="142"/>
        <v>560.03048780487802</v>
      </c>
      <c r="K794" s="10">
        <f t="shared" si="143"/>
        <v>1419.26080092299</v>
      </c>
      <c r="L794" s="10">
        <f t="shared" si="144"/>
        <v>1948469.2142572151</v>
      </c>
      <c r="M794" s="10"/>
      <c r="N794" s="10">
        <f t="shared" si="139"/>
        <v>1948469.2142572151</v>
      </c>
    </row>
    <row r="795" spans="1:14" x14ac:dyDescent="0.25">
      <c r="A795" s="35"/>
      <c r="B795" s="51" t="s">
        <v>549</v>
      </c>
      <c r="C795" s="35">
        <v>4</v>
      </c>
      <c r="D795" s="55">
        <v>26.36</v>
      </c>
      <c r="E795" s="102">
        <v>1229</v>
      </c>
      <c r="F795" s="120">
        <v>702390</v>
      </c>
      <c r="G795" s="41">
        <v>100</v>
      </c>
      <c r="H795" s="50">
        <f t="shared" si="141"/>
        <v>702390</v>
      </c>
      <c r="I795" s="10">
        <f t="shared" si="140"/>
        <v>0</v>
      </c>
      <c r="J795" s="10">
        <f t="shared" si="142"/>
        <v>571.51342554922701</v>
      </c>
      <c r="K795" s="10">
        <f t="shared" si="143"/>
        <v>1407.7778631786409</v>
      </c>
      <c r="L795" s="10">
        <f t="shared" si="144"/>
        <v>1631428.0279732177</v>
      </c>
      <c r="M795" s="10"/>
      <c r="N795" s="10">
        <f t="shared" si="139"/>
        <v>1631428.0279732177</v>
      </c>
    </row>
    <row r="796" spans="1:14" x14ac:dyDescent="0.25">
      <c r="A796" s="35"/>
      <c r="B796" s="51" t="s">
        <v>550</v>
      </c>
      <c r="C796" s="35">
        <v>4</v>
      </c>
      <c r="D796" s="55">
        <v>39.213899999999995</v>
      </c>
      <c r="E796" s="102">
        <v>1500</v>
      </c>
      <c r="F796" s="120">
        <v>982810</v>
      </c>
      <c r="G796" s="41">
        <v>100</v>
      </c>
      <c r="H796" s="50">
        <f t="shared" si="141"/>
        <v>982810</v>
      </c>
      <c r="I796" s="10">
        <f t="shared" si="140"/>
        <v>0</v>
      </c>
      <c r="J796" s="10">
        <f t="shared" si="142"/>
        <v>655.20666666666671</v>
      </c>
      <c r="K796" s="10">
        <f t="shared" si="143"/>
        <v>1324.0846220612013</v>
      </c>
      <c r="L796" s="10">
        <f t="shared" si="144"/>
        <v>1698240.8635370154</v>
      </c>
      <c r="M796" s="10"/>
      <c r="N796" s="10">
        <f t="shared" si="139"/>
        <v>1698240.8635370154</v>
      </c>
    </row>
    <row r="797" spans="1:14" x14ac:dyDescent="0.25">
      <c r="A797" s="35"/>
      <c r="B797" s="51" t="s">
        <v>551</v>
      </c>
      <c r="C797" s="35">
        <v>4</v>
      </c>
      <c r="D797" s="55">
        <v>36.037700000000001</v>
      </c>
      <c r="E797" s="102">
        <v>1247</v>
      </c>
      <c r="F797" s="120">
        <v>659650</v>
      </c>
      <c r="G797" s="41">
        <v>100</v>
      </c>
      <c r="H797" s="50">
        <f t="shared" si="141"/>
        <v>659650</v>
      </c>
      <c r="I797" s="10">
        <f t="shared" si="140"/>
        <v>0</v>
      </c>
      <c r="J797" s="10">
        <f t="shared" si="142"/>
        <v>528.98957497995184</v>
      </c>
      <c r="K797" s="10">
        <f t="shared" si="143"/>
        <v>1450.3017137479162</v>
      </c>
      <c r="L797" s="10">
        <f t="shared" si="144"/>
        <v>1721421.9520212119</v>
      </c>
      <c r="M797" s="10"/>
      <c r="N797" s="10">
        <f t="shared" si="139"/>
        <v>1721421.9520212119</v>
      </c>
    </row>
    <row r="798" spans="1:14" x14ac:dyDescent="0.25">
      <c r="A798" s="35"/>
      <c r="B798" s="51" t="s">
        <v>552</v>
      </c>
      <c r="C798" s="35">
        <v>4</v>
      </c>
      <c r="D798" s="55">
        <v>42.591999999999999</v>
      </c>
      <c r="E798" s="102">
        <v>2167</v>
      </c>
      <c r="F798" s="120">
        <v>1347200</v>
      </c>
      <c r="G798" s="41">
        <v>100</v>
      </c>
      <c r="H798" s="50">
        <f t="shared" si="141"/>
        <v>1347200</v>
      </c>
      <c r="I798" s="10">
        <f t="shared" si="140"/>
        <v>0</v>
      </c>
      <c r="J798" s="10">
        <f t="shared" si="142"/>
        <v>621.68897092754958</v>
      </c>
      <c r="K798" s="10">
        <f t="shared" si="143"/>
        <v>1357.6023178003184</v>
      </c>
      <c r="L798" s="10">
        <f t="shared" si="144"/>
        <v>1917324.0829731459</v>
      </c>
      <c r="M798" s="10"/>
      <c r="N798" s="10">
        <f t="shared" si="139"/>
        <v>1917324.0829731459</v>
      </c>
    </row>
    <row r="799" spans="1:14" x14ac:dyDescent="0.25">
      <c r="A799" s="35"/>
      <c r="B799" s="51" t="s">
        <v>553</v>
      </c>
      <c r="C799" s="35">
        <v>4</v>
      </c>
      <c r="D799" s="55">
        <v>34.957999999999998</v>
      </c>
      <c r="E799" s="102">
        <v>1767</v>
      </c>
      <c r="F799" s="120">
        <v>568290</v>
      </c>
      <c r="G799" s="41">
        <v>100</v>
      </c>
      <c r="H799" s="50">
        <f t="shared" si="141"/>
        <v>568290</v>
      </c>
      <c r="I799" s="10">
        <f t="shared" si="140"/>
        <v>0</v>
      </c>
      <c r="J799" s="10">
        <f t="shared" si="142"/>
        <v>321.61290322580646</v>
      </c>
      <c r="K799" s="10">
        <f t="shared" si="143"/>
        <v>1657.6783855020617</v>
      </c>
      <c r="L799" s="10">
        <f t="shared" si="144"/>
        <v>2024487.5715877735</v>
      </c>
      <c r="M799" s="10"/>
      <c r="N799" s="10">
        <f t="shared" si="139"/>
        <v>2024487.5715877735</v>
      </c>
    </row>
    <row r="800" spans="1:14" x14ac:dyDescent="0.25">
      <c r="A800" s="35"/>
      <c r="B800" s="51" t="s">
        <v>825</v>
      </c>
      <c r="C800" s="35">
        <v>4</v>
      </c>
      <c r="D800" s="55">
        <v>35.174499999999995</v>
      </c>
      <c r="E800" s="102">
        <v>1785</v>
      </c>
      <c r="F800" s="120">
        <v>1039460</v>
      </c>
      <c r="G800" s="41">
        <v>100</v>
      </c>
      <c r="H800" s="50">
        <f t="shared" si="141"/>
        <v>1039460</v>
      </c>
      <c r="I800" s="10">
        <f t="shared" si="140"/>
        <v>0</v>
      </c>
      <c r="J800" s="10">
        <f t="shared" si="142"/>
        <v>582.33053221288515</v>
      </c>
      <c r="K800" s="10">
        <f t="shared" si="143"/>
        <v>1396.9607565149829</v>
      </c>
      <c r="L800" s="10">
        <f t="shared" si="144"/>
        <v>1812546.0666615444</v>
      </c>
      <c r="M800" s="10"/>
      <c r="N800" s="10">
        <f t="shared" si="139"/>
        <v>1812546.0666615444</v>
      </c>
    </row>
    <row r="801" spans="1:14" x14ac:dyDescent="0.25">
      <c r="A801" s="35"/>
      <c r="B801" s="51" t="s">
        <v>554</v>
      </c>
      <c r="C801" s="35">
        <v>4</v>
      </c>
      <c r="D801" s="55">
        <v>48.100899999999996</v>
      </c>
      <c r="E801" s="102">
        <v>2198</v>
      </c>
      <c r="F801" s="120">
        <v>832330</v>
      </c>
      <c r="G801" s="41">
        <v>100</v>
      </c>
      <c r="H801" s="50">
        <f t="shared" si="141"/>
        <v>832330</v>
      </c>
      <c r="I801" s="10">
        <f t="shared" si="140"/>
        <v>0</v>
      </c>
      <c r="J801" s="10">
        <f t="shared" si="142"/>
        <v>378.67606915377615</v>
      </c>
      <c r="K801" s="10">
        <f t="shared" si="143"/>
        <v>1600.615219574092</v>
      </c>
      <c r="L801" s="10">
        <f t="shared" si="144"/>
        <v>2156697.4893651204</v>
      </c>
      <c r="M801" s="10"/>
      <c r="N801" s="10">
        <f t="shared" si="139"/>
        <v>2156697.4893651204</v>
      </c>
    </row>
    <row r="802" spans="1:14" x14ac:dyDescent="0.25">
      <c r="A802" s="35"/>
      <c r="B802" s="51" t="s">
        <v>555</v>
      </c>
      <c r="C802" s="35">
        <v>4</v>
      </c>
      <c r="D802" s="55">
        <v>32.626199999999997</v>
      </c>
      <c r="E802" s="102">
        <v>1465</v>
      </c>
      <c r="F802" s="120">
        <v>490950</v>
      </c>
      <c r="G802" s="41">
        <v>100</v>
      </c>
      <c r="H802" s="50">
        <f t="shared" si="141"/>
        <v>490950</v>
      </c>
      <c r="I802" s="10">
        <f t="shared" si="140"/>
        <v>0</v>
      </c>
      <c r="J802" s="10">
        <f t="shared" si="142"/>
        <v>335.11945392491469</v>
      </c>
      <c r="K802" s="10">
        <f t="shared" si="143"/>
        <v>1644.1718348029533</v>
      </c>
      <c r="L802" s="10">
        <f t="shared" si="144"/>
        <v>1922558.9456841173</v>
      </c>
      <c r="M802" s="10"/>
      <c r="N802" s="10">
        <f t="shared" si="139"/>
        <v>1922558.9456841173</v>
      </c>
    </row>
    <row r="803" spans="1:14" x14ac:dyDescent="0.25">
      <c r="A803" s="35"/>
      <c r="B803" s="51" t="s">
        <v>301</v>
      </c>
      <c r="C803" s="35">
        <v>4</v>
      </c>
      <c r="D803" s="55">
        <v>23.6755</v>
      </c>
      <c r="E803" s="102">
        <v>625</v>
      </c>
      <c r="F803" s="120">
        <v>486110</v>
      </c>
      <c r="G803" s="41">
        <v>100</v>
      </c>
      <c r="H803" s="50">
        <f t="shared" si="141"/>
        <v>486110</v>
      </c>
      <c r="I803" s="10">
        <f t="shared" si="140"/>
        <v>0</v>
      </c>
      <c r="J803" s="10">
        <f t="shared" si="142"/>
        <v>777.77599999999995</v>
      </c>
      <c r="K803" s="10">
        <f t="shared" si="143"/>
        <v>1201.5152887278682</v>
      </c>
      <c r="L803" s="10">
        <f t="shared" si="144"/>
        <v>1288049.6318941419</v>
      </c>
      <c r="M803" s="10"/>
      <c r="N803" s="10">
        <f t="shared" si="139"/>
        <v>1288049.6318941419</v>
      </c>
    </row>
    <row r="804" spans="1:14" x14ac:dyDescent="0.25">
      <c r="A804" s="35"/>
      <c r="B804" s="51" t="s">
        <v>556</v>
      </c>
      <c r="C804" s="35">
        <v>4</v>
      </c>
      <c r="D804" s="55">
        <v>47.437800000000003</v>
      </c>
      <c r="E804" s="102">
        <v>3843</v>
      </c>
      <c r="F804" s="120">
        <v>2259390</v>
      </c>
      <c r="G804" s="41">
        <v>100</v>
      </c>
      <c r="H804" s="50">
        <f t="shared" si="141"/>
        <v>2259390</v>
      </c>
      <c r="I804" s="10">
        <f t="shared" si="140"/>
        <v>0</v>
      </c>
      <c r="J804" s="10">
        <f t="shared" si="142"/>
        <v>587.92349726775956</v>
      </c>
      <c r="K804" s="10">
        <f t="shared" si="143"/>
        <v>1391.3677914601085</v>
      </c>
      <c r="L804" s="10">
        <f t="shared" si="144"/>
        <v>2406944.2926969179</v>
      </c>
      <c r="M804" s="10"/>
      <c r="N804" s="10">
        <f t="shared" si="139"/>
        <v>2406944.2926969179</v>
      </c>
    </row>
    <row r="805" spans="1:14" x14ac:dyDescent="0.25">
      <c r="A805" s="35"/>
      <c r="B805" s="51" t="s">
        <v>557</v>
      </c>
      <c r="C805" s="35">
        <v>4</v>
      </c>
      <c r="D805" s="55">
        <v>51.628</v>
      </c>
      <c r="E805" s="102">
        <v>2473</v>
      </c>
      <c r="F805" s="120">
        <v>1019460</v>
      </c>
      <c r="G805" s="41">
        <v>100</v>
      </c>
      <c r="H805" s="50">
        <f t="shared" si="141"/>
        <v>1019460</v>
      </c>
      <c r="I805" s="10">
        <f t="shared" si="140"/>
        <v>0</v>
      </c>
      <c r="J805" s="10">
        <f t="shared" si="142"/>
        <v>412.2361504245855</v>
      </c>
      <c r="K805" s="10">
        <f t="shared" si="143"/>
        <v>1567.0551383032825</v>
      </c>
      <c r="L805" s="10">
        <f t="shared" si="144"/>
        <v>2218435.5794558064</v>
      </c>
      <c r="M805" s="10"/>
      <c r="N805" s="10">
        <f t="shared" si="139"/>
        <v>2218435.5794558064</v>
      </c>
    </row>
    <row r="806" spans="1:14" x14ac:dyDescent="0.25">
      <c r="A806" s="35"/>
      <c r="B806" s="51" t="s">
        <v>558</v>
      </c>
      <c r="C806" s="35">
        <v>4</v>
      </c>
      <c r="D806" s="55">
        <v>40.825899999999997</v>
      </c>
      <c r="E806" s="102">
        <v>4008</v>
      </c>
      <c r="F806" s="120">
        <v>1628960</v>
      </c>
      <c r="G806" s="41">
        <v>100</v>
      </c>
      <c r="H806" s="50">
        <f t="shared" si="141"/>
        <v>1628960</v>
      </c>
      <c r="I806" s="10">
        <f t="shared" si="140"/>
        <v>0</v>
      </c>
      <c r="J806" s="10">
        <f t="shared" si="142"/>
        <v>406.42714570858283</v>
      </c>
      <c r="K806" s="10">
        <f t="shared" si="143"/>
        <v>1572.8641430192852</v>
      </c>
      <c r="L806" s="10">
        <f t="shared" si="144"/>
        <v>2567478.0813708864</v>
      </c>
      <c r="M806" s="10"/>
      <c r="N806" s="10">
        <f t="shared" si="139"/>
        <v>2567478.0813708864</v>
      </c>
    </row>
    <row r="807" spans="1:14" x14ac:dyDescent="0.25">
      <c r="A807" s="35"/>
      <c r="B807" s="51" t="s">
        <v>538</v>
      </c>
      <c r="C807" s="35">
        <v>3</v>
      </c>
      <c r="D807" s="55">
        <v>82.852499999999992</v>
      </c>
      <c r="E807" s="102">
        <v>9982</v>
      </c>
      <c r="F807" s="120">
        <v>28056320</v>
      </c>
      <c r="G807" s="41">
        <v>50</v>
      </c>
      <c r="H807" s="50">
        <f t="shared" si="141"/>
        <v>14028160</v>
      </c>
      <c r="I807" s="10">
        <f t="shared" si="140"/>
        <v>14028160</v>
      </c>
      <c r="J807" s="10">
        <f t="shared" si="142"/>
        <v>2810.6912442396315</v>
      </c>
      <c r="K807" s="10">
        <f t="shared" si="143"/>
        <v>-831.39995551176344</v>
      </c>
      <c r="L807" s="10">
        <f t="shared" si="144"/>
        <v>3025934.6786588547</v>
      </c>
      <c r="M807" s="10"/>
      <c r="N807" s="10">
        <f t="shared" si="139"/>
        <v>3025934.6786588547</v>
      </c>
    </row>
    <row r="808" spans="1:14" x14ac:dyDescent="0.25">
      <c r="A808" s="35"/>
      <c r="B808" s="51" t="s">
        <v>559</v>
      </c>
      <c r="C808" s="35">
        <v>4</v>
      </c>
      <c r="D808" s="55">
        <v>39.7181</v>
      </c>
      <c r="E808" s="102">
        <v>3973</v>
      </c>
      <c r="F808" s="120">
        <v>1978800</v>
      </c>
      <c r="G808" s="41">
        <v>100</v>
      </c>
      <c r="H808" s="50">
        <f t="shared" si="141"/>
        <v>1978800</v>
      </c>
      <c r="I808" s="10">
        <f t="shared" si="140"/>
        <v>0</v>
      </c>
      <c r="J808" s="10">
        <f t="shared" si="142"/>
        <v>498.06191794613642</v>
      </c>
      <c r="K808" s="10">
        <f t="shared" si="143"/>
        <v>1481.2293707817316</v>
      </c>
      <c r="L808" s="10">
        <f t="shared" si="144"/>
        <v>2476132.7609235956</v>
      </c>
      <c r="M808" s="10"/>
      <c r="N808" s="10">
        <f t="shared" si="139"/>
        <v>2476132.7609235956</v>
      </c>
    </row>
    <row r="809" spans="1:14" x14ac:dyDescent="0.25">
      <c r="A809" s="35"/>
      <c r="B809" s="51" t="s">
        <v>826</v>
      </c>
      <c r="C809" s="35">
        <v>4</v>
      </c>
      <c r="D809" s="55">
        <v>28.17</v>
      </c>
      <c r="E809" s="102">
        <v>1185</v>
      </c>
      <c r="F809" s="120">
        <v>994900</v>
      </c>
      <c r="G809" s="41">
        <v>100</v>
      </c>
      <c r="H809" s="50">
        <f t="shared" si="141"/>
        <v>994900</v>
      </c>
      <c r="I809" s="10">
        <f t="shared" si="140"/>
        <v>0</v>
      </c>
      <c r="J809" s="10">
        <f t="shared" si="142"/>
        <v>839.57805907172997</v>
      </c>
      <c r="K809" s="10">
        <f t="shared" si="143"/>
        <v>1139.7132296561381</v>
      </c>
      <c r="L809" s="10">
        <f t="shared" si="144"/>
        <v>1405402.0872784329</v>
      </c>
      <c r="M809" s="10"/>
      <c r="N809" s="10">
        <f t="shared" si="139"/>
        <v>1405402.0872784329</v>
      </c>
    </row>
    <row r="810" spans="1:14" x14ac:dyDescent="0.25">
      <c r="A810" s="35"/>
      <c r="B810" s="51" t="s">
        <v>827</v>
      </c>
      <c r="C810" s="35">
        <v>4</v>
      </c>
      <c r="D810" s="55">
        <v>24.711599999999997</v>
      </c>
      <c r="E810" s="102">
        <v>516</v>
      </c>
      <c r="F810" s="120">
        <v>118930</v>
      </c>
      <c r="G810" s="41">
        <v>100</v>
      </c>
      <c r="H810" s="50">
        <f t="shared" si="141"/>
        <v>118930</v>
      </c>
      <c r="I810" s="10">
        <f t="shared" si="140"/>
        <v>0</v>
      </c>
      <c r="J810" s="10">
        <f t="shared" si="142"/>
        <v>230.48449612403101</v>
      </c>
      <c r="K810" s="10">
        <f t="shared" si="143"/>
        <v>1748.806792603837</v>
      </c>
      <c r="L810" s="10">
        <f t="shared" si="144"/>
        <v>1722073.7053654743</v>
      </c>
      <c r="M810" s="10"/>
      <c r="N810" s="10">
        <f t="shared" si="139"/>
        <v>1722073.7053654743</v>
      </c>
    </row>
    <row r="811" spans="1:14" x14ac:dyDescent="0.25">
      <c r="A811" s="35"/>
      <c r="B811" s="4"/>
      <c r="C811" s="4"/>
      <c r="D811" s="55">
        <v>0</v>
      </c>
      <c r="E811" s="104"/>
      <c r="F811" s="65"/>
      <c r="G811" s="41"/>
      <c r="H811" s="65"/>
      <c r="I811" s="66"/>
      <c r="J811" s="66"/>
      <c r="K811" s="10"/>
      <c r="L811" s="10"/>
      <c r="M811" s="10"/>
      <c r="N811" s="10"/>
    </row>
    <row r="812" spans="1:14" x14ac:dyDescent="0.25">
      <c r="A812" s="30" t="s">
        <v>560</v>
      </c>
      <c r="B812" s="43" t="s">
        <v>2</v>
      </c>
      <c r="C812" s="44"/>
      <c r="D812" s="3">
        <v>1042.992</v>
      </c>
      <c r="E812" s="105">
        <f>E813</f>
        <v>59695</v>
      </c>
      <c r="F812" s="37">
        <v>0</v>
      </c>
      <c r="G812" s="41"/>
      <c r="H812" s="37">
        <f>H814</f>
        <v>17404045</v>
      </c>
      <c r="I812" s="8">
        <f>I814</f>
        <v>-17404045</v>
      </c>
      <c r="J812" s="8"/>
      <c r="K812" s="10"/>
      <c r="L812" s="10"/>
      <c r="M812" s="9">
        <f>M814</f>
        <v>23285784.823945396</v>
      </c>
      <c r="N812" s="8">
        <f t="shared" si="139"/>
        <v>23285784.823945396</v>
      </c>
    </row>
    <row r="813" spans="1:14" x14ac:dyDescent="0.25">
      <c r="A813" s="30" t="s">
        <v>560</v>
      </c>
      <c r="B813" s="43" t="s">
        <v>3</v>
      </c>
      <c r="C813" s="44"/>
      <c r="D813" s="3">
        <v>1042.992</v>
      </c>
      <c r="E813" s="105">
        <f>SUM(E815:E849)</f>
        <v>59695</v>
      </c>
      <c r="F813" s="37">
        <f>SUM(F815:F849)</f>
        <v>97499740</v>
      </c>
      <c r="G813" s="41"/>
      <c r="H813" s="37">
        <f>SUM(H815:H849)</f>
        <v>62691650</v>
      </c>
      <c r="I813" s="8">
        <f>SUM(I815:I849)</f>
        <v>34808090</v>
      </c>
      <c r="J813" s="8"/>
      <c r="K813" s="10"/>
      <c r="L813" s="8">
        <f>SUM(L815:L849)</f>
        <v>58940364.364688039</v>
      </c>
      <c r="M813" s="10"/>
      <c r="N813" s="8">
        <f t="shared" si="139"/>
        <v>58940364.364688039</v>
      </c>
    </row>
    <row r="814" spans="1:14" x14ac:dyDescent="0.25">
      <c r="A814" s="35"/>
      <c r="B814" s="51" t="s">
        <v>26</v>
      </c>
      <c r="C814" s="35">
        <v>2</v>
      </c>
      <c r="D814" s="55">
        <v>0</v>
      </c>
      <c r="E814" s="108"/>
      <c r="F814" s="50">
        <v>0</v>
      </c>
      <c r="G814" s="41">
        <v>25</v>
      </c>
      <c r="H814" s="50">
        <f>F839*G814/100</f>
        <v>17404045</v>
      </c>
      <c r="I814" s="10">
        <f t="shared" ref="I814:I849" si="145">F814-H814</f>
        <v>-17404045</v>
      </c>
      <c r="J814" s="10"/>
      <c r="K814" s="10"/>
      <c r="L814" s="10"/>
      <c r="M814" s="10">
        <f>($L$7*$L$8*E812/$L$10)+($L$7*$L$9*D812/$L$11)</f>
        <v>23285784.823945396</v>
      </c>
      <c r="N814" s="10">
        <f t="shared" si="139"/>
        <v>23285784.823945396</v>
      </c>
    </row>
    <row r="815" spans="1:14" x14ac:dyDescent="0.25">
      <c r="A815" s="35"/>
      <c r="B815" s="51" t="s">
        <v>828</v>
      </c>
      <c r="C815" s="35">
        <v>4</v>
      </c>
      <c r="D815" s="55">
        <v>25.906500000000001</v>
      </c>
      <c r="E815" s="102">
        <v>614</v>
      </c>
      <c r="F815" s="120">
        <v>351800</v>
      </c>
      <c r="G815" s="41">
        <v>100</v>
      </c>
      <c r="H815" s="50">
        <f t="shared" ref="H815:H849" si="146">F815*G815/100</f>
        <v>351800</v>
      </c>
      <c r="I815" s="10">
        <f t="shared" si="145"/>
        <v>0</v>
      </c>
      <c r="J815" s="10">
        <f t="shared" ref="J815:J849" si="147">F815/E815</f>
        <v>572.96416938110747</v>
      </c>
      <c r="K815" s="10">
        <f t="shared" ref="K815:K849" si="148">$J$11*$J$19-J815</f>
        <v>1406.3271193467606</v>
      </c>
      <c r="L815" s="10">
        <f t="shared" ref="L815:L849" si="149">IF(K815&gt;0,$J$7*$J$8*(K815/$K$19),0)+$J$7*$J$9*(E815/$E$19)+$J$7*$J$10*(D815/$D$19)</f>
        <v>1467715.7258674945</v>
      </c>
      <c r="M815" s="10"/>
      <c r="N815" s="10">
        <f t="shared" si="139"/>
        <v>1467715.7258674945</v>
      </c>
    </row>
    <row r="816" spans="1:14" x14ac:dyDescent="0.25">
      <c r="A816" s="35"/>
      <c r="B816" s="51" t="s">
        <v>561</v>
      </c>
      <c r="C816" s="35">
        <v>4</v>
      </c>
      <c r="D816" s="55">
        <v>48.301099999999991</v>
      </c>
      <c r="E816" s="102">
        <v>2240</v>
      </c>
      <c r="F816" s="120">
        <v>2825930</v>
      </c>
      <c r="G816" s="41">
        <v>100</v>
      </c>
      <c r="H816" s="50">
        <f t="shared" si="146"/>
        <v>2825930</v>
      </c>
      <c r="I816" s="10">
        <f t="shared" si="145"/>
        <v>0</v>
      </c>
      <c r="J816" s="10">
        <f t="shared" si="147"/>
        <v>1261.5758928571429</v>
      </c>
      <c r="K816" s="10">
        <f t="shared" si="148"/>
        <v>717.71539587072516</v>
      </c>
      <c r="L816" s="10">
        <f t="shared" si="149"/>
        <v>1431295.4255595973</v>
      </c>
      <c r="M816" s="10"/>
      <c r="N816" s="10">
        <f t="shared" si="139"/>
        <v>1431295.4255595973</v>
      </c>
    </row>
    <row r="817" spans="1:14" x14ac:dyDescent="0.25">
      <c r="A817" s="35"/>
      <c r="B817" s="51" t="s">
        <v>562</v>
      </c>
      <c r="C817" s="35">
        <v>4</v>
      </c>
      <c r="D817" s="55">
        <v>31.988000000000003</v>
      </c>
      <c r="E817" s="102">
        <v>1477</v>
      </c>
      <c r="F817" s="120">
        <v>476780</v>
      </c>
      <c r="G817" s="41">
        <v>100</v>
      </c>
      <c r="H817" s="50">
        <f t="shared" si="146"/>
        <v>476780</v>
      </c>
      <c r="I817" s="10">
        <f t="shared" si="145"/>
        <v>0</v>
      </c>
      <c r="J817" s="10">
        <f t="shared" si="147"/>
        <v>322.80297901150982</v>
      </c>
      <c r="K817" s="10">
        <f t="shared" si="148"/>
        <v>1656.4883097163583</v>
      </c>
      <c r="L817" s="10">
        <f t="shared" si="149"/>
        <v>1932686.9773840781</v>
      </c>
      <c r="M817" s="10"/>
      <c r="N817" s="10">
        <f t="shared" si="139"/>
        <v>1932686.9773840781</v>
      </c>
    </row>
    <row r="818" spans="1:14" x14ac:dyDescent="0.25">
      <c r="A818" s="35"/>
      <c r="B818" s="51" t="s">
        <v>563</v>
      </c>
      <c r="C818" s="35">
        <v>4</v>
      </c>
      <c r="D818" s="55">
        <v>65.251899999999992</v>
      </c>
      <c r="E818" s="102">
        <v>2096</v>
      </c>
      <c r="F818" s="120">
        <v>1177420</v>
      </c>
      <c r="G818" s="41">
        <v>100</v>
      </c>
      <c r="H818" s="50">
        <f t="shared" si="146"/>
        <v>1177420</v>
      </c>
      <c r="I818" s="10">
        <f t="shared" si="145"/>
        <v>0</v>
      </c>
      <c r="J818" s="10">
        <f t="shared" si="147"/>
        <v>561.74618320610682</v>
      </c>
      <c r="K818" s="10">
        <f t="shared" si="148"/>
        <v>1417.5451055217613</v>
      </c>
      <c r="L818" s="10">
        <f t="shared" si="149"/>
        <v>2065480.1244509658</v>
      </c>
      <c r="M818" s="10"/>
      <c r="N818" s="10">
        <f t="shared" si="139"/>
        <v>2065480.1244509658</v>
      </c>
    </row>
    <row r="819" spans="1:14" x14ac:dyDescent="0.25">
      <c r="A819" s="35"/>
      <c r="B819" s="51" t="s">
        <v>829</v>
      </c>
      <c r="C819" s="35">
        <v>4</v>
      </c>
      <c r="D819" s="55">
        <v>54.275099999999995</v>
      </c>
      <c r="E819" s="102">
        <v>2458</v>
      </c>
      <c r="F819" s="120">
        <v>2374950</v>
      </c>
      <c r="G819" s="41">
        <v>100</v>
      </c>
      <c r="H819" s="50">
        <f t="shared" si="146"/>
        <v>2374950</v>
      </c>
      <c r="I819" s="10">
        <f t="shared" si="145"/>
        <v>0</v>
      </c>
      <c r="J819" s="10">
        <f t="shared" si="147"/>
        <v>966.21236777868182</v>
      </c>
      <c r="K819" s="10">
        <f t="shared" si="148"/>
        <v>1013.0789209491862</v>
      </c>
      <c r="L819" s="10">
        <f t="shared" si="149"/>
        <v>1765484.6835106318</v>
      </c>
      <c r="M819" s="10"/>
      <c r="N819" s="10">
        <f t="shared" si="139"/>
        <v>1765484.6835106318</v>
      </c>
    </row>
    <row r="820" spans="1:14" x14ac:dyDescent="0.25">
      <c r="A820" s="35"/>
      <c r="B820" s="51" t="s">
        <v>564</v>
      </c>
      <c r="C820" s="35">
        <v>4</v>
      </c>
      <c r="D820" s="55">
        <v>29.217499999999998</v>
      </c>
      <c r="E820" s="102">
        <v>712</v>
      </c>
      <c r="F820" s="120">
        <v>509590</v>
      </c>
      <c r="G820" s="41">
        <v>100</v>
      </c>
      <c r="H820" s="50">
        <f t="shared" si="146"/>
        <v>509590</v>
      </c>
      <c r="I820" s="10">
        <f t="shared" si="145"/>
        <v>0</v>
      </c>
      <c r="J820" s="10">
        <f t="shared" si="147"/>
        <v>715.71629213483141</v>
      </c>
      <c r="K820" s="10">
        <f t="shared" si="148"/>
        <v>1263.5749965930368</v>
      </c>
      <c r="L820" s="10">
        <f t="shared" si="149"/>
        <v>1391051.2345213117</v>
      </c>
      <c r="M820" s="10"/>
      <c r="N820" s="10">
        <f t="shared" si="139"/>
        <v>1391051.2345213117</v>
      </c>
    </row>
    <row r="821" spans="1:14" x14ac:dyDescent="0.25">
      <c r="A821" s="35"/>
      <c r="B821" s="51" t="s">
        <v>565</v>
      </c>
      <c r="C821" s="35">
        <v>4</v>
      </c>
      <c r="D821" s="55">
        <v>30.398</v>
      </c>
      <c r="E821" s="102">
        <v>1051</v>
      </c>
      <c r="F821" s="120">
        <v>377950</v>
      </c>
      <c r="G821" s="41">
        <v>100</v>
      </c>
      <c r="H821" s="50">
        <f t="shared" si="146"/>
        <v>377950</v>
      </c>
      <c r="I821" s="10">
        <f t="shared" si="145"/>
        <v>0</v>
      </c>
      <c r="J821" s="10">
        <f t="shared" si="147"/>
        <v>359.60989533777354</v>
      </c>
      <c r="K821" s="10">
        <f t="shared" si="148"/>
        <v>1619.6813933900944</v>
      </c>
      <c r="L821" s="10">
        <f t="shared" si="149"/>
        <v>1782821.2318937825</v>
      </c>
      <c r="M821" s="10"/>
      <c r="N821" s="10">
        <f t="shared" ref="N821:N884" si="150">L821+M821</f>
        <v>1782821.2318937825</v>
      </c>
    </row>
    <row r="822" spans="1:14" x14ac:dyDescent="0.25">
      <c r="A822" s="35"/>
      <c r="B822" s="51" t="s">
        <v>566</v>
      </c>
      <c r="C822" s="35">
        <v>4</v>
      </c>
      <c r="D822" s="55">
        <v>20.7653</v>
      </c>
      <c r="E822" s="102">
        <v>527</v>
      </c>
      <c r="F822" s="120">
        <v>437810</v>
      </c>
      <c r="G822" s="41">
        <v>100</v>
      </c>
      <c r="H822" s="50">
        <f t="shared" si="146"/>
        <v>437810</v>
      </c>
      <c r="I822" s="10">
        <f t="shared" si="145"/>
        <v>0</v>
      </c>
      <c r="J822" s="10">
        <f t="shared" si="147"/>
        <v>830.75901328273244</v>
      </c>
      <c r="K822" s="10">
        <f t="shared" si="148"/>
        <v>1148.5322754451356</v>
      </c>
      <c r="L822" s="10">
        <f t="shared" si="149"/>
        <v>1203304.3574029887</v>
      </c>
      <c r="M822" s="10"/>
      <c r="N822" s="10">
        <f t="shared" si="150"/>
        <v>1203304.3574029887</v>
      </c>
    </row>
    <row r="823" spans="1:14" x14ac:dyDescent="0.25">
      <c r="A823" s="35"/>
      <c r="B823" s="51" t="s">
        <v>567</v>
      </c>
      <c r="C823" s="35">
        <v>4</v>
      </c>
      <c r="D823" s="55">
        <v>20.0947</v>
      </c>
      <c r="E823" s="102">
        <v>779</v>
      </c>
      <c r="F823" s="120">
        <v>370570</v>
      </c>
      <c r="G823" s="41">
        <v>100</v>
      </c>
      <c r="H823" s="50">
        <f t="shared" si="146"/>
        <v>370570</v>
      </c>
      <c r="I823" s="10">
        <f t="shared" si="145"/>
        <v>0</v>
      </c>
      <c r="J823" s="10">
        <f t="shared" si="147"/>
        <v>475.69961489088575</v>
      </c>
      <c r="K823" s="10">
        <f t="shared" si="148"/>
        <v>1503.5916738369824</v>
      </c>
      <c r="L823" s="10">
        <f t="shared" si="149"/>
        <v>1562018.241839679</v>
      </c>
      <c r="M823" s="10"/>
      <c r="N823" s="10">
        <f t="shared" si="150"/>
        <v>1562018.241839679</v>
      </c>
    </row>
    <row r="824" spans="1:14" x14ac:dyDescent="0.25">
      <c r="A824" s="35"/>
      <c r="B824" s="51" t="s">
        <v>568</v>
      </c>
      <c r="C824" s="35">
        <v>4</v>
      </c>
      <c r="D824" s="55">
        <v>32.6556</v>
      </c>
      <c r="E824" s="102">
        <v>922</v>
      </c>
      <c r="F824" s="120">
        <v>409020</v>
      </c>
      <c r="G824" s="41">
        <v>100</v>
      </c>
      <c r="H824" s="50">
        <f t="shared" si="146"/>
        <v>409020</v>
      </c>
      <c r="I824" s="10">
        <f t="shared" si="145"/>
        <v>0</v>
      </c>
      <c r="J824" s="10">
        <f t="shared" si="147"/>
        <v>443.62255965292843</v>
      </c>
      <c r="K824" s="10">
        <f t="shared" si="148"/>
        <v>1535.6687290749396</v>
      </c>
      <c r="L824" s="10">
        <f t="shared" si="149"/>
        <v>1690675.672761362</v>
      </c>
      <c r="M824" s="10"/>
      <c r="N824" s="10">
        <f t="shared" si="150"/>
        <v>1690675.672761362</v>
      </c>
    </row>
    <row r="825" spans="1:14" x14ac:dyDescent="0.25">
      <c r="A825" s="35"/>
      <c r="B825" s="51" t="s">
        <v>569</v>
      </c>
      <c r="C825" s="35">
        <v>4</v>
      </c>
      <c r="D825" s="55">
        <v>20.333000000000002</v>
      </c>
      <c r="E825" s="102">
        <v>801</v>
      </c>
      <c r="F825" s="120">
        <v>315730</v>
      </c>
      <c r="G825" s="41">
        <v>100</v>
      </c>
      <c r="H825" s="50">
        <f t="shared" si="146"/>
        <v>315730</v>
      </c>
      <c r="I825" s="10">
        <f t="shared" si="145"/>
        <v>0</v>
      </c>
      <c r="J825" s="10">
        <f t="shared" si="147"/>
        <v>394.16978776529339</v>
      </c>
      <c r="K825" s="10">
        <f t="shared" si="148"/>
        <v>1585.1215009625746</v>
      </c>
      <c r="L825" s="10">
        <f t="shared" si="149"/>
        <v>1637065.0205784666</v>
      </c>
      <c r="M825" s="10"/>
      <c r="N825" s="10">
        <f t="shared" si="150"/>
        <v>1637065.0205784666</v>
      </c>
    </row>
    <row r="826" spans="1:14" x14ac:dyDescent="0.25">
      <c r="A826" s="35"/>
      <c r="B826" s="51" t="s">
        <v>570</v>
      </c>
      <c r="C826" s="35">
        <v>4</v>
      </c>
      <c r="D826" s="55">
        <v>26.998699999999999</v>
      </c>
      <c r="E826" s="102">
        <v>611</v>
      </c>
      <c r="F826" s="120">
        <v>263660</v>
      </c>
      <c r="G826" s="41">
        <v>100</v>
      </c>
      <c r="H826" s="50">
        <f t="shared" si="146"/>
        <v>263660</v>
      </c>
      <c r="I826" s="10">
        <f t="shared" si="145"/>
        <v>0</v>
      </c>
      <c r="J826" s="10">
        <f t="shared" si="147"/>
        <v>431.52209492635023</v>
      </c>
      <c r="K826" s="10">
        <f t="shared" si="148"/>
        <v>1547.7691938015178</v>
      </c>
      <c r="L826" s="10">
        <f t="shared" si="149"/>
        <v>1590681.762801128</v>
      </c>
      <c r="M826" s="10"/>
      <c r="N826" s="10">
        <f t="shared" si="150"/>
        <v>1590681.762801128</v>
      </c>
    </row>
    <row r="827" spans="1:14" x14ac:dyDescent="0.25">
      <c r="A827" s="35"/>
      <c r="B827" s="51" t="s">
        <v>571</v>
      </c>
      <c r="C827" s="35">
        <v>4</v>
      </c>
      <c r="D827" s="55">
        <v>43.112399999999994</v>
      </c>
      <c r="E827" s="102">
        <v>2258</v>
      </c>
      <c r="F827" s="120">
        <v>1014690</v>
      </c>
      <c r="G827" s="41">
        <v>100</v>
      </c>
      <c r="H827" s="50">
        <f t="shared" si="146"/>
        <v>1014690</v>
      </c>
      <c r="I827" s="10">
        <f t="shared" si="145"/>
        <v>0</v>
      </c>
      <c r="J827" s="10">
        <f t="shared" si="147"/>
        <v>449.37555358724535</v>
      </c>
      <c r="K827" s="10">
        <f t="shared" si="148"/>
        <v>1529.9157351406227</v>
      </c>
      <c r="L827" s="10">
        <f t="shared" si="149"/>
        <v>2087611.8826940544</v>
      </c>
      <c r="M827" s="10"/>
      <c r="N827" s="10">
        <f t="shared" si="150"/>
        <v>2087611.8826940544</v>
      </c>
    </row>
    <row r="828" spans="1:14" x14ac:dyDescent="0.25">
      <c r="A828" s="35"/>
      <c r="B828" s="51" t="s">
        <v>572</v>
      </c>
      <c r="C828" s="35">
        <v>4</v>
      </c>
      <c r="D828" s="55">
        <v>13.8256</v>
      </c>
      <c r="E828" s="102">
        <v>437</v>
      </c>
      <c r="F828" s="120">
        <v>318950</v>
      </c>
      <c r="G828" s="41">
        <v>100</v>
      </c>
      <c r="H828" s="50">
        <f t="shared" si="146"/>
        <v>318950</v>
      </c>
      <c r="I828" s="10">
        <f t="shared" si="145"/>
        <v>0</v>
      </c>
      <c r="J828" s="10">
        <f t="shared" si="147"/>
        <v>729.86270022883298</v>
      </c>
      <c r="K828" s="10">
        <f t="shared" si="148"/>
        <v>1249.428588499035</v>
      </c>
      <c r="L828" s="10">
        <f t="shared" si="149"/>
        <v>1228426.0995160886</v>
      </c>
      <c r="M828" s="10"/>
      <c r="N828" s="10">
        <f t="shared" si="150"/>
        <v>1228426.0995160886</v>
      </c>
    </row>
    <row r="829" spans="1:14" x14ac:dyDescent="0.25">
      <c r="A829" s="35"/>
      <c r="B829" s="51" t="s">
        <v>573</v>
      </c>
      <c r="C829" s="35">
        <v>4</v>
      </c>
      <c r="D829" s="55">
        <v>29.2425</v>
      </c>
      <c r="E829" s="102">
        <v>1344</v>
      </c>
      <c r="F829" s="120">
        <v>339790</v>
      </c>
      <c r="G829" s="41">
        <v>100</v>
      </c>
      <c r="H829" s="50">
        <f t="shared" si="146"/>
        <v>339790</v>
      </c>
      <c r="I829" s="10">
        <f t="shared" si="145"/>
        <v>0</v>
      </c>
      <c r="J829" s="10">
        <f t="shared" si="147"/>
        <v>252.81994047619048</v>
      </c>
      <c r="K829" s="10">
        <f t="shared" si="148"/>
        <v>1726.4713482516777</v>
      </c>
      <c r="L829" s="10">
        <f t="shared" si="149"/>
        <v>1942371.2648401323</v>
      </c>
      <c r="M829" s="10"/>
      <c r="N829" s="10">
        <f t="shared" si="150"/>
        <v>1942371.2648401323</v>
      </c>
    </row>
    <row r="830" spans="1:14" x14ac:dyDescent="0.25">
      <c r="A830" s="35"/>
      <c r="B830" s="51" t="s">
        <v>574</v>
      </c>
      <c r="C830" s="35">
        <v>4</v>
      </c>
      <c r="D830" s="55">
        <v>34.03</v>
      </c>
      <c r="E830" s="102">
        <v>1401</v>
      </c>
      <c r="F830" s="120">
        <v>521900</v>
      </c>
      <c r="G830" s="41">
        <v>100</v>
      </c>
      <c r="H830" s="50">
        <f t="shared" si="146"/>
        <v>521900</v>
      </c>
      <c r="I830" s="10">
        <f t="shared" si="145"/>
        <v>0</v>
      </c>
      <c r="J830" s="10">
        <f t="shared" si="147"/>
        <v>372.51962883654534</v>
      </c>
      <c r="K830" s="10">
        <f t="shared" si="148"/>
        <v>1606.7716598913228</v>
      </c>
      <c r="L830" s="10">
        <f t="shared" si="149"/>
        <v>1881878.1697557326</v>
      </c>
      <c r="M830" s="10"/>
      <c r="N830" s="10">
        <f t="shared" si="150"/>
        <v>1881878.1697557326</v>
      </c>
    </row>
    <row r="831" spans="1:14" x14ac:dyDescent="0.25">
      <c r="A831" s="35"/>
      <c r="B831" s="51" t="s">
        <v>830</v>
      </c>
      <c r="C831" s="35">
        <v>4</v>
      </c>
      <c r="D831" s="55">
        <v>19.790199999999999</v>
      </c>
      <c r="E831" s="102">
        <v>452</v>
      </c>
      <c r="F831" s="120">
        <v>471800</v>
      </c>
      <c r="G831" s="41">
        <v>100</v>
      </c>
      <c r="H831" s="50">
        <f t="shared" si="146"/>
        <v>471800</v>
      </c>
      <c r="I831" s="10">
        <f t="shared" si="145"/>
        <v>0</v>
      </c>
      <c r="J831" s="10">
        <f t="shared" si="147"/>
        <v>1043.8053097345132</v>
      </c>
      <c r="K831" s="10">
        <f t="shared" si="148"/>
        <v>935.48597899335482</v>
      </c>
      <c r="L831" s="10">
        <f t="shared" si="149"/>
        <v>1000825.2681144939</v>
      </c>
      <c r="M831" s="10"/>
      <c r="N831" s="10">
        <f t="shared" si="150"/>
        <v>1000825.2681144939</v>
      </c>
    </row>
    <row r="832" spans="1:14" x14ac:dyDescent="0.25">
      <c r="A832" s="35"/>
      <c r="B832" s="51" t="s">
        <v>575</v>
      </c>
      <c r="C832" s="35">
        <v>4</v>
      </c>
      <c r="D832" s="55">
        <v>35.491299999999995</v>
      </c>
      <c r="E832" s="102">
        <v>1991</v>
      </c>
      <c r="F832" s="120">
        <v>1088250</v>
      </c>
      <c r="G832" s="41">
        <v>100</v>
      </c>
      <c r="H832" s="50">
        <f t="shared" si="146"/>
        <v>1088250</v>
      </c>
      <c r="I832" s="10">
        <f t="shared" si="145"/>
        <v>0</v>
      </c>
      <c r="J832" s="10">
        <f t="shared" si="147"/>
        <v>546.5846308387745</v>
      </c>
      <c r="K832" s="10">
        <f t="shared" si="148"/>
        <v>1432.7066578890935</v>
      </c>
      <c r="L832" s="10">
        <f t="shared" si="149"/>
        <v>1897679.436093997</v>
      </c>
      <c r="M832" s="10"/>
      <c r="N832" s="10">
        <f t="shared" si="150"/>
        <v>1897679.436093997</v>
      </c>
    </row>
    <row r="833" spans="1:14" x14ac:dyDescent="0.25">
      <c r="A833" s="35"/>
      <c r="B833" s="51" t="s">
        <v>576</v>
      </c>
      <c r="C833" s="35">
        <v>4</v>
      </c>
      <c r="D833" s="55">
        <v>14.1394</v>
      </c>
      <c r="E833" s="102">
        <v>566</v>
      </c>
      <c r="F833" s="120">
        <v>452830</v>
      </c>
      <c r="G833" s="41">
        <v>100</v>
      </c>
      <c r="H833" s="50">
        <f t="shared" si="146"/>
        <v>452830</v>
      </c>
      <c r="I833" s="10">
        <f t="shared" si="145"/>
        <v>0</v>
      </c>
      <c r="J833" s="10">
        <f t="shared" si="147"/>
        <v>800.05300353356893</v>
      </c>
      <c r="K833" s="10">
        <f t="shared" si="148"/>
        <v>1179.2382851942991</v>
      </c>
      <c r="L833" s="10">
        <f t="shared" si="149"/>
        <v>1205015.9407717017</v>
      </c>
      <c r="M833" s="10"/>
      <c r="N833" s="10">
        <f t="shared" si="150"/>
        <v>1205015.9407717017</v>
      </c>
    </row>
    <row r="834" spans="1:14" x14ac:dyDescent="0.25">
      <c r="A834" s="35"/>
      <c r="B834" s="51" t="s">
        <v>831</v>
      </c>
      <c r="C834" s="35">
        <v>4</v>
      </c>
      <c r="D834" s="55">
        <v>16.197300000000002</v>
      </c>
      <c r="E834" s="102">
        <v>504</v>
      </c>
      <c r="F834" s="120">
        <v>206020</v>
      </c>
      <c r="G834" s="41">
        <v>100</v>
      </c>
      <c r="H834" s="50">
        <f t="shared" si="146"/>
        <v>206020</v>
      </c>
      <c r="I834" s="10">
        <f t="shared" si="145"/>
        <v>0</v>
      </c>
      <c r="J834" s="10">
        <f t="shared" si="147"/>
        <v>408.76984126984127</v>
      </c>
      <c r="K834" s="10">
        <f t="shared" si="148"/>
        <v>1570.5214474580268</v>
      </c>
      <c r="L834" s="10">
        <f t="shared" si="149"/>
        <v>1526244.2928653813</v>
      </c>
      <c r="M834" s="10"/>
      <c r="N834" s="10">
        <f t="shared" si="150"/>
        <v>1526244.2928653813</v>
      </c>
    </row>
    <row r="835" spans="1:14" x14ac:dyDescent="0.25">
      <c r="A835" s="35"/>
      <c r="B835" s="51" t="s">
        <v>577</v>
      </c>
      <c r="C835" s="35">
        <v>4</v>
      </c>
      <c r="D835" s="55">
        <v>31.064299999999999</v>
      </c>
      <c r="E835" s="102">
        <v>2611</v>
      </c>
      <c r="F835" s="120">
        <v>1962960</v>
      </c>
      <c r="G835" s="41">
        <v>100</v>
      </c>
      <c r="H835" s="50">
        <f t="shared" si="146"/>
        <v>1962960</v>
      </c>
      <c r="I835" s="10">
        <f t="shared" si="145"/>
        <v>0</v>
      </c>
      <c r="J835" s="10">
        <f t="shared" si="147"/>
        <v>751.80390654921484</v>
      </c>
      <c r="K835" s="10">
        <f t="shared" si="148"/>
        <v>1227.4873821786532</v>
      </c>
      <c r="L835" s="10">
        <f t="shared" si="149"/>
        <v>1864979.5278184093</v>
      </c>
      <c r="M835" s="10"/>
      <c r="N835" s="10">
        <f t="shared" si="150"/>
        <v>1864979.5278184093</v>
      </c>
    </row>
    <row r="836" spans="1:14" x14ac:dyDescent="0.25">
      <c r="A836" s="35"/>
      <c r="B836" s="51" t="s">
        <v>578</v>
      </c>
      <c r="C836" s="35">
        <v>4</v>
      </c>
      <c r="D836" s="55">
        <v>30.640700000000002</v>
      </c>
      <c r="E836" s="102">
        <v>771</v>
      </c>
      <c r="F836" s="120">
        <v>512710</v>
      </c>
      <c r="G836" s="41">
        <v>100</v>
      </c>
      <c r="H836" s="50">
        <f t="shared" si="146"/>
        <v>512710</v>
      </c>
      <c r="I836" s="10">
        <f t="shared" si="145"/>
        <v>0</v>
      </c>
      <c r="J836" s="10">
        <f t="shared" si="147"/>
        <v>664.99351491569394</v>
      </c>
      <c r="K836" s="10">
        <f t="shared" si="148"/>
        <v>1314.297773812174</v>
      </c>
      <c r="L836" s="10">
        <f t="shared" si="149"/>
        <v>1456101.295982701</v>
      </c>
      <c r="M836" s="10"/>
      <c r="N836" s="10">
        <f t="shared" si="150"/>
        <v>1456101.295982701</v>
      </c>
    </row>
    <row r="837" spans="1:14" x14ac:dyDescent="0.25">
      <c r="A837" s="35"/>
      <c r="B837" s="51" t="s">
        <v>579</v>
      </c>
      <c r="C837" s="35">
        <v>4</v>
      </c>
      <c r="D837" s="55">
        <v>22.068200000000001</v>
      </c>
      <c r="E837" s="102">
        <v>1172</v>
      </c>
      <c r="F837" s="120">
        <v>440040</v>
      </c>
      <c r="G837" s="41">
        <v>100</v>
      </c>
      <c r="H837" s="50">
        <f t="shared" si="146"/>
        <v>440040</v>
      </c>
      <c r="I837" s="10">
        <f t="shared" si="145"/>
        <v>0</v>
      </c>
      <c r="J837" s="10">
        <f t="shared" si="147"/>
        <v>375.4607508532423</v>
      </c>
      <c r="K837" s="10">
        <f t="shared" si="148"/>
        <v>1603.8305378746259</v>
      </c>
      <c r="L837" s="10">
        <f t="shared" si="149"/>
        <v>1758239.1151391431</v>
      </c>
      <c r="M837" s="10"/>
      <c r="N837" s="10">
        <f t="shared" si="150"/>
        <v>1758239.1151391431</v>
      </c>
    </row>
    <row r="838" spans="1:14" x14ac:dyDescent="0.25">
      <c r="A838" s="35"/>
      <c r="B838" s="51" t="s">
        <v>832</v>
      </c>
      <c r="C838" s="35">
        <v>4</v>
      </c>
      <c r="D838" s="55">
        <v>28.941500000000001</v>
      </c>
      <c r="E838" s="102">
        <v>1049</v>
      </c>
      <c r="F838" s="120">
        <v>793480</v>
      </c>
      <c r="G838" s="41">
        <v>100</v>
      </c>
      <c r="H838" s="50">
        <f t="shared" si="146"/>
        <v>793480</v>
      </c>
      <c r="I838" s="10">
        <f t="shared" si="145"/>
        <v>0</v>
      </c>
      <c r="J838" s="10">
        <f t="shared" si="147"/>
        <v>756.41563393708293</v>
      </c>
      <c r="K838" s="10">
        <f t="shared" si="148"/>
        <v>1222.8756547907851</v>
      </c>
      <c r="L838" s="10">
        <f t="shared" si="149"/>
        <v>1443406.9520588284</v>
      </c>
      <c r="M838" s="10"/>
      <c r="N838" s="10">
        <f t="shared" si="150"/>
        <v>1443406.9520588284</v>
      </c>
    </row>
    <row r="839" spans="1:14" x14ac:dyDescent="0.25">
      <c r="A839" s="35"/>
      <c r="B839" s="51" t="s">
        <v>883</v>
      </c>
      <c r="C839" s="35">
        <v>3</v>
      </c>
      <c r="D839" s="55">
        <v>13.119700000000002</v>
      </c>
      <c r="E839" s="102">
        <v>17340</v>
      </c>
      <c r="F839" s="120">
        <v>69616180</v>
      </c>
      <c r="G839" s="41">
        <v>50</v>
      </c>
      <c r="H839" s="50">
        <f t="shared" si="146"/>
        <v>34808090</v>
      </c>
      <c r="I839" s="10">
        <f t="shared" si="145"/>
        <v>34808090</v>
      </c>
      <c r="J839" s="10">
        <f>F839/E839</f>
        <v>4014.7739331026528</v>
      </c>
      <c r="K839" s="10">
        <f>$J$11*$J$19-J839</f>
        <v>-2035.4826443747847</v>
      </c>
      <c r="L839" s="10">
        <f t="shared" si="149"/>
        <v>4583441.0316675613</v>
      </c>
      <c r="M839" s="10"/>
      <c r="N839" s="10">
        <f t="shared" si="150"/>
        <v>4583441.0316675613</v>
      </c>
    </row>
    <row r="840" spans="1:14" x14ac:dyDescent="0.25">
      <c r="A840" s="35"/>
      <c r="B840" s="51" t="s">
        <v>833</v>
      </c>
      <c r="C840" s="35">
        <v>4</v>
      </c>
      <c r="D840" s="55">
        <v>19.7392</v>
      </c>
      <c r="E840" s="102">
        <v>1095</v>
      </c>
      <c r="F840" s="120">
        <v>926430</v>
      </c>
      <c r="G840" s="41">
        <v>100</v>
      </c>
      <c r="H840" s="50">
        <f t="shared" si="146"/>
        <v>926430</v>
      </c>
      <c r="I840" s="10">
        <f t="shared" si="145"/>
        <v>0</v>
      </c>
      <c r="J840" s="10">
        <f t="shared" si="147"/>
        <v>846.05479452054794</v>
      </c>
      <c r="K840" s="10">
        <f t="shared" si="148"/>
        <v>1133.23649420732</v>
      </c>
      <c r="L840" s="10">
        <f t="shared" si="149"/>
        <v>1333177.5443349699</v>
      </c>
      <c r="M840" s="10"/>
      <c r="N840" s="10">
        <f t="shared" si="150"/>
        <v>1333177.5443349699</v>
      </c>
    </row>
    <row r="841" spans="1:14" x14ac:dyDescent="0.25">
      <c r="A841" s="35"/>
      <c r="B841" s="51" t="s">
        <v>580</v>
      </c>
      <c r="C841" s="35">
        <v>4</v>
      </c>
      <c r="D841" s="55">
        <v>15.2705</v>
      </c>
      <c r="E841" s="102">
        <v>768</v>
      </c>
      <c r="F841" s="120">
        <v>740060</v>
      </c>
      <c r="G841" s="41">
        <v>100</v>
      </c>
      <c r="H841" s="50">
        <f t="shared" si="146"/>
        <v>740060</v>
      </c>
      <c r="I841" s="10">
        <f t="shared" si="145"/>
        <v>0</v>
      </c>
      <c r="J841" s="10">
        <f t="shared" si="147"/>
        <v>963.61979166666663</v>
      </c>
      <c r="K841" s="10">
        <f t="shared" si="148"/>
        <v>1015.6714970612014</v>
      </c>
      <c r="L841" s="10">
        <f t="shared" si="149"/>
        <v>1126837.3903384584</v>
      </c>
      <c r="M841" s="10"/>
      <c r="N841" s="10">
        <f t="shared" si="150"/>
        <v>1126837.3903384584</v>
      </c>
    </row>
    <row r="842" spans="1:14" x14ac:dyDescent="0.25">
      <c r="A842" s="35"/>
      <c r="B842" s="51" t="s">
        <v>834</v>
      </c>
      <c r="C842" s="35">
        <v>4</v>
      </c>
      <c r="D842" s="55">
        <v>44.109200000000001</v>
      </c>
      <c r="E842" s="102">
        <v>1370</v>
      </c>
      <c r="F842" s="120">
        <v>656650</v>
      </c>
      <c r="G842" s="41">
        <v>100</v>
      </c>
      <c r="H842" s="50">
        <f t="shared" si="146"/>
        <v>656650</v>
      </c>
      <c r="I842" s="10">
        <f t="shared" si="145"/>
        <v>0</v>
      </c>
      <c r="J842" s="10">
        <f t="shared" si="147"/>
        <v>479.30656934306569</v>
      </c>
      <c r="K842" s="10">
        <f t="shared" si="148"/>
        <v>1499.9847193848022</v>
      </c>
      <c r="L842" s="10">
        <f t="shared" si="149"/>
        <v>1836476.7837960578</v>
      </c>
      <c r="M842" s="10"/>
      <c r="N842" s="10">
        <f t="shared" si="150"/>
        <v>1836476.7837960578</v>
      </c>
    </row>
    <row r="843" spans="1:14" x14ac:dyDescent="0.25">
      <c r="A843" s="35"/>
      <c r="B843" s="51" t="s">
        <v>581</v>
      </c>
      <c r="C843" s="35">
        <v>4</v>
      </c>
      <c r="D843" s="55">
        <v>12.614799999999999</v>
      </c>
      <c r="E843" s="102">
        <v>711</v>
      </c>
      <c r="F843" s="120">
        <v>419660</v>
      </c>
      <c r="G843" s="41">
        <v>100</v>
      </c>
      <c r="H843" s="50">
        <f t="shared" si="146"/>
        <v>419660</v>
      </c>
      <c r="I843" s="10">
        <f t="shared" si="145"/>
        <v>0</v>
      </c>
      <c r="J843" s="10">
        <f t="shared" si="147"/>
        <v>590.23909985935302</v>
      </c>
      <c r="K843" s="10">
        <f t="shared" si="148"/>
        <v>1389.052188868515</v>
      </c>
      <c r="L843" s="10">
        <f t="shared" si="149"/>
        <v>1410164.9880849048</v>
      </c>
      <c r="M843" s="10"/>
      <c r="N843" s="10">
        <f t="shared" si="150"/>
        <v>1410164.9880849048</v>
      </c>
    </row>
    <row r="844" spans="1:14" x14ac:dyDescent="0.25">
      <c r="A844" s="35"/>
      <c r="B844" s="51" t="s">
        <v>582</v>
      </c>
      <c r="C844" s="35">
        <v>4</v>
      </c>
      <c r="D844" s="55">
        <v>34.076799999999999</v>
      </c>
      <c r="E844" s="102">
        <v>1834</v>
      </c>
      <c r="F844" s="120">
        <v>1588970</v>
      </c>
      <c r="G844" s="41">
        <v>100</v>
      </c>
      <c r="H844" s="50">
        <f t="shared" si="146"/>
        <v>1588970</v>
      </c>
      <c r="I844" s="10">
        <f t="shared" si="145"/>
        <v>0</v>
      </c>
      <c r="J844" s="10">
        <f t="shared" si="147"/>
        <v>866.39585605234458</v>
      </c>
      <c r="K844" s="10">
        <f t="shared" si="148"/>
        <v>1112.8954326755234</v>
      </c>
      <c r="L844" s="10">
        <f t="shared" si="149"/>
        <v>1582417.2536420356</v>
      </c>
      <c r="M844" s="10"/>
      <c r="N844" s="10">
        <f t="shared" si="150"/>
        <v>1582417.2536420356</v>
      </c>
    </row>
    <row r="845" spans="1:14" x14ac:dyDescent="0.25">
      <c r="A845" s="35"/>
      <c r="B845" s="51" t="s">
        <v>583</v>
      </c>
      <c r="C845" s="35">
        <v>4</v>
      </c>
      <c r="D845" s="55">
        <v>44.233499999999999</v>
      </c>
      <c r="E845" s="102">
        <v>1357</v>
      </c>
      <c r="F845" s="120">
        <v>653390</v>
      </c>
      <c r="G845" s="41">
        <v>100</v>
      </c>
      <c r="H845" s="50">
        <f t="shared" si="146"/>
        <v>653390</v>
      </c>
      <c r="I845" s="10">
        <f t="shared" si="145"/>
        <v>0</v>
      </c>
      <c r="J845" s="10">
        <f t="shared" si="147"/>
        <v>481.49594694178336</v>
      </c>
      <c r="K845" s="10">
        <f t="shared" si="148"/>
        <v>1497.7953417860847</v>
      </c>
      <c r="L845" s="10">
        <f t="shared" si="149"/>
        <v>1831902.1509373882</v>
      </c>
      <c r="M845" s="10"/>
      <c r="N845" s="10">
        <f t="shared" si="150"/>
        <v>1831902.1509373882</v>
      </c>
    </row>
    <row r="846" spans="1:14" x14ac:dyDescent="0.25">
      <c r="A846" s="35"/>
      <c r="B846" s="51" t="s">
        <v>584</v>
      </c>
      <c r="C846" s="35">
        <v>4</v>
      </c>
      <c r="D846" s="55">
        <v>59.642499999999998</v>
      </c>
      <c r="E846" s="102">
        <v>2265</v>
      </c>
      <c r="F846" s="120">
        <v>2027230</v>
      </c>
      <c r="G846" s="41">
        <v>100</v>
      </c>
      <c r="H846" s="50">
        <f t="shared" si="146"/>
        <v>2027230</v>
      </c>
      <c r="I846" s="10">
        <f t="shared" si="145"/>
        <v>0</v>
      </c>
      <c r="J846" s="10">
        <f t="shared" si="147"/>
        <v>895.02428256070641</v>
      </c>
      <c r="K846" s="10">
        <f t="shared" si="148"/>
        <v>1084.2670061671615</v>
      </c>
      <c r="L846" s="10">
        <f t="shared" si="149"/>
        <v>1802289.9477321845</v>
      </c>
      <c r="M846" s="10"/>
      <c r="N846" s="10">
        <f t="shared" si="150"/>
        <v>1802289.9477321845</v>
      </c>
    </row>
    <row r="847" spans="1:14" x14ac:dyDescent="0.25">
      <c r="A847" s="35"/>
      <c r="B847" s="51" t="s">
        <v>585</v>
      </c>
      <c r="C847" s="35">
        <v>4</v>
      </c>
      <c r="D847" s="55">
        <v>41.119700000000002</v>
      </c>
      <c r="E847" s="102">
        <v>1166</v>
      </c>
      <c r="F847" s="120">
        <v>1158980</v>
      </c>
      <c r="G847" s="41">
        <v>100</v>
      </c>
      <c r="H847" s="50">
        <f t="shared" si="146"/>
        <v>1158980</v>
      </c>
      <c r="I847" s="10">
        <f t="shared" si="145"/>
        <v>0</v>
      </c>
      <c r="J847" s="10">
        <f t="shared" si="147"/>
        <v>993.97941680960548</v>
      </c>
      <c r="K847" s="10">
        <f t="shared" si="148"/>
        <v>985.31187191826257</v>
      </c>
      <c r="L847" s="10">
        <f t="shared" si="149"/>
        <v>1338128.490758498</v>
      </c>
      <c r="M847" s="10"/>
      <c r="N847" s="10">
        <f t="shared" si="150"/>
        <v>1338128.490758498</v>
      </c>
    </row>
    <row r="848" spans="1:14" x14ac:dyDescent="0.25">
      <c r="A848" s="35"/>
      <c r="B848" s="51" t="s">
        <v>586</v>
      </c>
      <c r="C848" s="35">
        <v>4</v>
      </c>
      <c r="D848" s="55">
        <v>15.3706</v>
      </c>
      <c r="E848" s="102">
        <v>1407</v>
      </c>
      <c r="F848" s="120">
        <v>898900</v>
      </c>
      <c r="G848" s="41">
        <v>100</v>
      </c>
      <c r="H848" s="50">
        <f t="shared" si="146"/>
        <v>898900</v>
      </c>
      <c r="I848" s="10">
        <f t="shared" si="145"/>
        <v>0</v>
      </c>
      <c r="J848" s="10">
        <f t="shared" si="147"/>
        <v>638.87704335465526</v>
      </c>
      <c r="K848" s="10">
        <f t="shared" si="148"/>
        <v>1340.4142453732129</v>
      </c>
      <c r="L848" s="10">
        <f t="shared" si="149"/>
        <v>1564985.2784665853</v>
      </c>
      <c r="M848" s="10"/>
      <c r="N848" s="10">
        <f t="shared" si="150"/>
        <v>1564985.2784665853</v>
      </c>
    </row>
    <row r="849" spans="1:14" x14ac:dyDescent="0.25">
      <c r="A849" s="35"/>
      <c r="B849" s="51" t="s">
        <v>835</v>
      </c>
      <c r="C849" s="35">
        <v>4</v>
      </c>
      <c r="D849" s="55">
        <v>18.966699999999999</v>
      </c>
      <c r="E849" s="102">
        <v>1538</v>
      </c>
      <c r="F849" s="120">
        <v>798660</v>
      </c>
      <c r="G849" s="41">
        <v>100</v>
      </c>
      <c r="H849" s="50">
        <f t="shared" si="146"/>
        <v>798660</v>
      </c>
      <c r="I849" s="10">
        <f t="shared" si="145"/>
        <v>0</v>
      </c>
      <c r="J849" s="10">
        <f t="shared" si="147"/>
        <v>519.28478543563074</v>
      </c>
      <c r="K849" s="10">
        <f t="shared" si="148"/>
        <v>1460.0065032922373</v>
      </c>
      <c r="L849" s="10">
        <f t="shared" si="149"/>
        <v>1717483.8007072331</v>
      </c>
      <c r="M849" s="10"/>
      <c r="N849" s="10">
        <f t="shared" si="150"/>
        <v>1717483.8007072331</v>
      </c>
    </row>
    <row r="850" spans="1:14" x14ac:dyDescent="0.25">
      <c r="A850" s="35"/>
      <c r="B850" s="4"/>
      <c r="C850" s="4"/>
      <c r="D850" s="55">
        <v>0</v>
      </c>
      <c r="E850" s="104"/>
      <c r="F850" s="65"/>
      <c r="G850" s="41"/>
      <c r="H850" s="65"/>
      <c r="I850" s="66"/>
      <c r="J850" s="66"/>
      <c r="K850" s="10"/>
      <c r="L850" s="10"/>
      <c r="M850" s="10"/>
      <c r="N850" s="10"/>
    </row>
    <row r="851" spans="1:14" x14ac:dyDescent="0.25">
      <c r="A851" s="30" t="s">
        <v>587</v>
      </c>
      <c r="B851" s="43" t="s">
        <v>2</v>
      </c>
      <c r="C851" s="44"/>
      <c r="D851" s="3">
        <v>729.1185999999999</v>
      </c>
      <c r="E851" s="105">
        <f>E852</f>
        <v>61754</v>
      </c>
      <c r="F851" s="37">
        <v>0</v>
      </c>
      <c r="G851" s="41"/>
      <c r="H851" s="37">
        <f>H853</f>
        <v>12396035</v>
      </c>
      <c r="I851" s="8">
        <f>I853</f>
        <v>-12396035</v>
      </c>
      <c r="J851" s="8"/>
      <c r="K851" s="10"/>
      <c r="L851" s="10"/>
      <c r="M851" s="9">
        <f>M853</f>
        <v>21008993.912941251</v>
      </c>
      <c r="N851" s="8">
        <f t="shared" si="150"/>
        <v>21008993.912941251</v>
      </c>
    </row>
    <row r="852" spans="1:14" x14ac:dyDescent="0.25">
      <c r="A852" s="30" t="s">
        <v>587</v>
      </c>
      <c r="B852" s="43" t="s">
        <v>3</v>
      </c>
      <c r="C852" s="44"/>
      <c r="D852" s="3">
        <v>729.1185999999999</v>
      </c>
      <c r="E852" s="105">
        <f>SUM(E854:E880)</f>
        <v>61754</v>
      </c>
      <c r="F852" s="37">
        <f>SUM(F854:F880)</f>
        <v>92751840</v>
      </c>
      <c r="G852" s="41"/>
      <c r="H852" s="37">
        <f>SUM(H854:H880)</f>
        <v>67959770</v>
      </c>
      <c r="I852" s="8">
        <f>SUM(I854:I880)</f>
        <v>24792070</v>
      </c>
      <c r="J852" s="8"/>
      <c r="K852" s="10"/>
      <c r="L852" s="8">
        <f>SUM(L854:L880)</f>
        <v>44490484.671462499</v>
      </c>
      <c r="M852" s="10"/>
      <c r="N852" s="8">
        <f t="shared" si="150"/>
        <v>44490484.671462499</v>
      </c>
    </row>
    <row r="853" spans="1:14" x14ac:dyDescent="0.25">
      <c r="A853" s="35"/>
      <c r="B853" s="51" t="s">
        <v>26</v>
      </c>
      <c r="C853" s="35">
        <v>2</v>
      </c>
      <c r="D853" s="55">
        <v>0</v>
      </c>
      <c r="E853" s="108"/>
      <c r="F853" s="50">
        <v>0</v>
      </c>
      <c r="G853" s="41">
        <v>25</v>
      </c>
      <c r="H853" s="50">
        <f>F874*G853/100</f>
        <v>12396035</v>
      </c>
      <c r="I853" s="10">
        <f t="shared" ref="I853:I880" si="151">F853-H853</f>
        <v>-12396035</v>
      </c>
      <c r="J853" s="10"/>
      <c r="K853" s="10"/>
      <c r="L853" s="10"/>
      <c r="M853" s="10">
        <f>($L$7*$L$8*E851/$L$10)+($L$7*$L$9*D851/$L$11)</f>
        <v>21008993.912941251</v>
      </c>
      <c r="N853" s="10">
        <f t="shared" si="150"/>
        <v>21008993.912941251</v>
      </c>
    </row>
    <row r="854" spans="1:14" x14ac:dyDescent="0.25">
      <c r="A854" s="35"/>
      <c r="B854" s="51" t="s">
        <v>588</v>
      </c>
      <c r="C854" s="35">
        <v>4</v>
      </c>
      <c r="D854" s="55">
        <v>6.8285999999999998</v>
      </c>
      <c r="E854" s="102">
        <v>1112</v>
      </c>
      <c r="F854" s="120">
        <v>1445930</v>
      </c>
      <c r="G854" s="41">
        <v>100</v>
      </c>
      <c r="H854" s="50">
        <f t="shared" ref="H854:H880" si="152">F854*G854/100</f>
        <v>1445930</v>
      </c>
      <c r="I854" s="10">
        <f t="shared" si="151"/>
        <v>0</v>
      </c>
      <c r="J854" s="10">
        <f t="shared" ref="J854:J880" si="153">F854/E854</f>
        <v>1300.296762589928</v>
      </c>
      <c r="K854" s="10">
        <f t="shared" ref="K854:K880" si="154">$J$11*$J$19-J854</f>
        <v>678.99452613794006</v>
      </c>
      <c r="L854" s="10">
        <f t="shared" ref="L854:L880" si="155">IF(K854&gt;0,$J$7*$J$8*(K854/$K$19),0)+$J$7*$J$9*(E854/$E$19)+$J$7*$J$10*(D854/$D$19)</f>
        <v>891811.54740128643</v>
      </c>
      <c r="M854" s="10"/>
      <c r="N854" s="10">
        <f t="shared" si="150"/>
        <v>891811.54740128643</v>
      </c>
    </row>
    <row r="855" spans="1:14" x14ac:dyDescent="0.25">
      <c r="A855" s="35"/>
      <c r="B855" s="51" t="s">
        <v>589</v>
      </c>
      <c r="C855" s="35">
        <v>4</v>
      </c>
      <c r="D855" s="55">
        <v>62.403199999999998</v>
      </c>
      <c r="E855" s="102">
        <v>1812</v>
      </c>
      <c r="F855" s="120">
        <v>1230510</v>
      </c>
      <c r="G855" s="41">
        <v>100</v>
      </c>
      <c r="H855" s="50">
        <f t="shared" si="152"/>
        <v>1230510</v>
      </c>
      <c r="I855" s="10">
        <f t="shared" si="151"/>
        <v>0</v>
      </c>
      <c r="J855" s="10">
        <f t="shared" si="153"/>
        <v>679.08940397350989</v>
      </c>
      <c r="K855" s="10">
        <f t="shared" si="154"/>
        <v>1300.2018847543582</v>
      </c>
      <c r="L855" s="10">
        <f t="shared" si="155"/>
        <v>1878858.7464937284</v>
      </c>
      <c r="M855" s="10"/>
      <c r="N855" s="10">
        <f t="shared" si="150"/>
        <v>1878858.7464937284</v>
      </c>
    </row>
    <row r="856" spans="1:14" x14ac:dyDescent="0.25">
      <c r="A856" s="35"/>
      <c r="B856" s="51" t="s">
        <v>590</v>
      </c>
      <c r="C856" s="35">
        <v>4</v>
      </c>
      <c r="D856" s="55">
        <v>7.9661999999999997</v>
      </c>
      <c r="E856" s="102">
        <v>681</v>
      </c>
      <c r="F856" s="120">
        <v>139130</v>
      </c>
      <c r="G856" s="41">
        <v>100</v>
      </c>
      <c r="H856" s="50">
        <f t="shared" si="152"/>
        <v>139130</v>
      </c>
      <c r="I856" s="10">
        <f t="shared" si="151"/>
        <v>0</v>
      </c>
      <c r="J856" s="10">
        <f t="shared" si="153"/>
        <v>204.30249632892804</v>
      </c>
      <c r="K856" s="10">
        <f t="shared" si="154"/>
        <v>1774.9887923989399</v>
      </c>
      <c r="L856" s="10">
        <f t="shared" si="155"/>
        <v>1700757.2157402819</v>
      </c>
      <c r="M856" s="10"/>
      <c r="N856" s="10">
        <f t="shared" si="150"/>
        <v>1700757.2157402819</v>
      </c>
    </row>
    <row r="857" spans="1:14" x14ac:dyDescent="0.25">
      <c r="A857" s="35"/>
      <c r="B857" s="51" t="s">
        <v>591</v>
      </c>
      <c r="C857" s="35">
        <v>4</v>
      </c>
      <c r="D857" s="55">
        <v>47.315699999999993</v>
      </c>
      <c r="E857" s="102">
        <v>1767</v>
      </c>
      <c r="F857" s="120">
        <v>919250</v>
      </c>
      <c r="G857" s="41">
        <v>100</v>
      </c>
      <c r="H857" s="50">
        <f t="shared" si="152"/>
        <v>919250</v>
      </c>
      <c r="I857" s="10">
        <f t="shared" si="151"/>
        <v>0</v>
      </c>
      <c r="J857" s="10">
        <f t="shared" si="153"/>
        <v>520.23203169213355</v>
      </c>
      <c r="K857" s="10">
        <f t="shared" si="154"/>
        <v>1459.0592570357344</v>
      </c>
      <c r="L857" s="10">
        <f t="shared" si="155"/>
        <v>1922187.1126880154</v>
      </c>
      <c r="M857" s="10"/>
      <c r="N857" s="10">
        <f t="shared" si="150"/>
        <v>1922187.1126880154</v>
      </c>
    </row>
    <row r="858" spans="1:14" x14ac:dyDescent="0.25">
      <c r="A858" s="35"/>
      <c r="B858" s="51" t="s">
        <v>836</v>
      </c>
      <c r="C858" s="35">
        <v>4</v>
      </c>
      <c r="D858" s="55">
        <v>29.9498</v>
      </c>
      <c r="E858" s="102">
        <v>4562</v>
      </c>
      <c r="F858" s="120">
        <v>9545360</v>
      </c>
      <c r="G858" s="41">
        <v>100</v>
      </c>
      <c r="H858" s="50">
        <f t="shared" si="152"/>
        <v>9545360</v>
      </c>
      <c r="I858" s="10">
        <f t="shared" si="151"/>
        <v>0</v>
      </c>
      <c r="J858" s="10">
        <f t="shared" si="153"/>
        <v>2092.3629986847873</v>
      </c>
      <c r="K858" s="10">
        <f t="shared" si="154"/>
        <v>-113.07170995691922</v>
      </c>
      <c r="L858" s="10">
        <f t="shared" si="155"/>
        <v>1342194.7579127052</v>
      </c>
      <c r="M858" s="10"/>
      <c r="N858" s="10">
        <f t="shared" si="150"/>
        <v>1342194.7579127052</v>
      </c>
    </row>
    <row r="859" spans="1:14" x14ac:dyDescent="0.25">
      <c r="A859" s="35"/>
      <c r="B859" s="51" t="s">
        <v>592</v>
      </c>
      <c r="C859" s="35">
        <v>4</v>
      </c>
      <c r="D859" s="55">
        <v>18.782299999999999</v>
      </c>
      <c r="E859" s="102">
        <v>814</v>
      </c>
      <c r="F859" s="120">
        <v>569210</v>
      </c>
      <c r="G859" s="41">
        <v>100</v>
      </c>
      <c r="H859" s="50">
        <f t="shared" si="152"/>
        <v>569210</v>
      </c>
      <c r="I859" s="10">
        <f t="shared" si="151"/>
        <v>0</v>
      </c>
      <c r="J859" s="10">
        <f t="shared" si="153"/>
        <v>699.2751842751843</v>
      </c>
      <c r="K859" s="10">
        <f t="shared" si="154"/>
        <v>1280.0161044526837</v>
      </c>
      <c r="L859" s="10">
        <f t="shared" si="155"/>
        <v>1377657.8683049709</v>
      </c>
      <c r="M859" s="10"/>
      <c r="N859" s="10">
        <f t="shared" si="150"/>
        <v>1377657.8683049709</v>
      </c>
    </row>
    <row r="860" spans="1:14" x14ac:dyDescent="0.25">
      <c r="A860" s="35"/>
      <c r="B860" s="51" t="s">
        <v>593</v>
      </c>
      <c r="C860" s="35">
        <v>4</v>
      </c>
      <c r="D860" s="55">
        <v>19.1768</v>
      </c>
      <c r="E860" s="102">
        <v>1830</v>
      </c>
      <c r="F860" s="120">
        <v>952130</v>
      </c>
      <c r="G860" s="41">
        <v>100</v>
      </c>
      <c r="H860" s="50">
        <f t="shared" si="152"/>
        <v>952130</v>
      </c>
      <c r="I860" s="10">
        <f t="shared" si="151"/>
        <v>0</v>
      </c>
      <c r="J860" s="10">
        <f t="shared" si="153"/>
        <v>520.28961748633878</v>
      </c>
      <c r="K860" s="10">
        <f t="shared" si="154"/>
        <v>1459.0016712415293</v>
      </c>
      <c r="L860" s="10">
        <f t="shared" si="155"/>
        <v>1793772.5352761161</v>
      </c>
      <c r="M860" s="10"/>
      <c r="N860" s="10">
        <f t="shared" si="150"/>
        <v>1793772.5352761161</v>
      </c>
    </row>
    <row r="861" spans="1:14" x14ac:dyDescent="0.25">
      <c r="A861" s="35"/>
      <c r="B861" s="51" t="s">
        <v>594</v>
      </c>
      <c r="C861" s="35">
        <v>4</v>
      </c>
      <c r="D861" s="55">
        <v>12.482899999999999</v>
      </c>
      <c r="E861" s="102">
        <v>960</v>
      </c>
      <c r="F861" s="120">
        <v>282590</v>
      </c>
      <c r="G861" s="41">
        <v>100</v>
      </c>
      <c r="H861" s="50">
        <f t="shared" si="152"/>
        <v>282590</v>
      </c>
      <c r="I861" s="10">
        <f t="shared" si="151"/>
        <v>0</v>
      </c>
      <c r="J861" s="10">
        <f t="shared" si="153"/>
        <v>294.36458333333331</v>
      </c>
      <c r="K861" s="10">
        <f t="shared" si="154"/>
        <v>1684.9267053945348</v>
      </c>
      <c r="L861" s="10">
        <f t="shared" si="155"/>
        <v>1721439.8004266748</v>
      </c>
      <c r="M861" s="10"/>
      <c r="N861" s="10">
        <f t="shared" si="150"/>
        <v>1721439.8004266748</v>
      </c>
    </row>
    <row r="862" spans="1:14" x14ac:dyDescent="0.25">
      <c r="A862" s="35"/>
      <c r="B862" s="51" t="s">
        <v>595</v>
      </c>
      <c r="C862" s="35">
        <v>4</v>
      </c>
      <c r="D862" s="55">
        <v>7.8385999999999996</v>
      </c>
      <c r="E862" s="102">
        <v>506</v>
      </c>
      <c r="F862" s="120">
        <v>582400</v>
      </c>
      <c r="G862" s="41">
        <v>100</v>
      </c>
      <c r="H862" s="50">
        <f t="shared" si="152"/>
        <v>582400</v>
      </c>
      <c r="I862" s="10">
        <f t="shared" si="151"/>
        <v>0</v>
      </c>
      <c r="J862" s="10">
        <f t="shared" si="153"/>
        <v>1150.98814229249</v>
      </c>
      <c r="K862" s="10">
        <f t="shared" si="154"/>
        <v>828.30314643537804</v>
      </c>
      <c r="L862" s="10">
        <f t="shared" si="155"/>
        <v>863882.33832448279</v>
      </c>
      <c r="M862" s="10"/>
      <c r="N862" s="10">
        <f t="shared" si="150"/>
        <v>863882.33832448279</v>
      </c>
    </row>
    <row r="863" spans="1:14" x14ac:dyDescent="0.25">
      <c r="A863" s="35"/>
      <c r="B863" s="51" t="s">
        <v>596</v>
      </c>
      <c r="C863" s="35">
        <v>4</v>
      </c>
      <c r="D863" s="55">
        <v>92.682900000000004</v>
      </c>
      <c r="E863" s="102">
        <v>4512</v>
      </c>
      <c r="F863" s="120">
        <v>3410640</v>
      </c>
      <c r="G863" s="41">
        <v>100</v>
      </c>
      <c r="H863" s="50">
        <f t="shared" si="152"/>
        <v>3410640</v>
      </c>
      <c r="I863" s="10">
        <f t="shared" si="151"/>
        <v>0</v>
      </c>
      <c r="J863" s="10">
        <f t="shared" si="153"/>
        <v>755.90425531914889</v>
      </c>
      <c r="K863" s="10">
        <f t="shared" si="154"/>
        <v>1223.3870334087192</v>
      </c>
      <c r="L863" s="10">
        <f t="shared" si="155"/>
        <v>2673667.7513009682</v>
      </c>
      <c r="M863" s="10"/>
      <c r="N863" s="10">
        <f t="shared" si="150"/>
        <v>2673667.7513009682</v>
      </c>
    </row>
    <row r="864" spans="1:14" x14ac:dyDescent="0.25">
      <c r="A864" s="35"/>
      <c r="B864" s="51" t="s">
        <v>597</v>
      </c>
      <c r="C864" s="35">
        <v>4</v>
      </c>
      <c r="D864" s="55">
        <v>22.4682</v>
      </c>
      <c r="E864" s="102">
        <v>2270</v>
      </c>
      <c r="F864" s="120">
        <v>3234330</v>
      </c>
      <c r="G864" s="41">
        <v>100</v>
      </c>
      <c r="H864" s="50">
        <f t="shared" si="152"/>
        <v>3234330</v>
      </c>
      <c r="I864" s="10">
        <f t="shared" si="151"/>
        <v>0</v>
      </c>
      <c r="J864" s="10">
        <f t="shared" si="153"/>
        <v>1424.8149779735684</v>
      </c>
      <c r="K864" s="10">
        <f t="shared" si="154"/>
        <v>554.47631075429967</v>
      </c>
      <c r="L864" s="10">
        <f t="shared" si="155"/>
        <v>1169866.714759659</v>
      </c>
      <c r="M864" s="10"/>
      <c r="N864" s="10">
        <f t="shared" si="150"/>
        <v>1169866.714759659</v>
      </c>
    </row>
    <row r="865" spans="1:14" x14ac:dyDescent="0.25">
      <c r="A865" s="35"/>
      <c r="B865" s="51" t="s">
        <v>598</v>
      </c>
      <c r="C865" s="35">
        <v>4</v>
      </c>
      <c r="D865" s="55">
        <v>20.2746</v>
      </c>
      <c r="E865" s="102">
        <v>1781</v>
      </c>
      <c r="F865" s="120">
        <v>721030</v>
      </c>
      <c r="G865" s="41">
        <v>100</v>
      </c>
      <c r="H865" s="50">
        <f t="shared" si="152"/>
        <v>721030</v>
      </c>
      <c r="I865" s="10">
        <f t="shared" si="151"/>
        <v>0</v>
      </c>
      <c r="J865" s="10">
        <f t="shared" si="153"/>
        <v>404.84559236384052</v>
      </c>
      <c r="K865" s="10">
        <f t="shared" si="154"/>
        <v>1574.4456963640275</v>
      </c>
      <c r="L865" s="10">
        <f t="shared" si="155"/>
        <v>1883074.6217027176</v>
      </c>
      <c r="M865" s="10"/>
      <c r="N865" s="10">
        <f t="shared" si="150"/>
        <v>1883074.6217027176</v>
      </c>
    </row>
    <row r="866" spans="1:14" x14ac:dyDescent="0.25">
      <c r="A866" s="35"/>
      <c r="B866" s="51" t="s">
        <v>599</v>
      </c>
      <c r="C866" s="35">
        <v>4</v>
      </c>
      <c r="D866" s="55">
        <v>10.432699999999999</v>
      </c>
      <c r="E866" s="102">
        <v>948</v>
      </c>
      <c r="F866" s="120">
        <v>1176470</v>
      </c>
      <c r="G866" s="41">
        <v>100</v>
      </c>
      <c r="H866" s="50">
        <f t="shared" si="152"/>
        <v>1176470</v>
      </c>
      <c r="I866" s="10">
        <f t="shared" si="151"/>
        <v>0</v>
      </c>
      <c r="J866" s="10">
        <f t="shared" si="153"/>
        <v>1241.0021097046413</v>
      </c>
      <c r="K866" s="10">
        <f t="shared" si="154"/>
        <v>738.28917902322678</v>
      </c>
      <c r="L866" s="10">
        <f t="shared" si="155"/>
        <v>917164.26867569867</v>
      </c>
      <c r="M866" s="10"/>
      <c r="N866" s="10">
        <f t="shared" si="150"/>
        <v>917164.26867569867</v>
      </c>
    </row>
    <row r="867" spans="1:14" x14ac:dyDescent="0.25">
      <c r="A867" s="35"/>
      <c r="B867" s="51" t="s">
        <v>390</v>
      </c>
      <c r="C867" s="35">
        <v>4</v>
      </c>
      <c r="D867" s="55">
        <v>14.2333</v>
      </c>
      <c r="E867" s="102">
        <v>508</v>
      </c>
      <c r="F867" s="120">
        <v>953130</v>
      </c>
      <c r="G867" s="41">
        <v>100</v>
      </c>
      <c r="H867" s="50">
        <f t="shared" si="152"/>
        <v>953130</v>
      </c>
      <c r="I867" s="10">
        <f t="shared" si="151"/>
        <v>0</v>
      </c>
      <c r="J867" s="10">
        <f t="shared" si="153"/>
        <v>1876.240157480315</v>
      </c>
      <c r="K867" s="10">
        <f t="shared" si="154"/>
        <v>103.05113124755303</v>
      </c>
      <c r="L867" s="10">
        <f t="shared" si="155"/>
        <v>291595.939935009</v>
      </c>
      <c r="M867" s="10"/>
      <c r="N867" s="10">
        <f t="shared" si="150"/>
        <v>291595.939935009</v>
      </c>
    </row>
    <row r="868" spans="1:14" x14ac:dyDescent="0.25">
      <c r="A868" s="35"/>
      <c r="B868" s="51" t="s">
        <v>600</v>
      </c>
      <c r="C868" s="35">
        <v>4</v>
      </c>
      <c r="D868" s="55">
        <v>18.4329</v>
      </c>
      <c r="E868" s="102">
        <v>2243</v>
      </c>
      <c r="F868" s="120">
        <v>1752190</v>
      </c>
      <c r="G868" s="41">
        <v>100</v>
      </c>
      <c r="H868" s="50">
        <f t="shared" si="152"/>
        <v>1752190</v>
      </c>
      <c r="I868" s="10">
        <f t="shared" si="151"/>
        <v>0</v>
      </c>
      <c r="J868" s="10">
        <f t="shared" si="153"/>
        <v>781.18145341061074</v>
      </c>
      <c r="K868" s="10">
        <f t="shared" si="154"/>
        <v>1198.1098353172574</v>
      </c>
      <c r="L868" s="10">
        <f t="shared" si="155"/>
        <v>1679616.0771233207</v>
      </c>
      <c r="M868" s="10"/>
      <c r="N868" s="10">
        <f t="shared" si="150"/>
        <v>1679616.0771233207</v>
      </c>
    </row>
    <row r="869" spans="1:14" x14ac:dyDescent="0.25">
      <c r="A869" s="35"/>
      <c r="B869" s="51" t="s">
        <v>140</v>
      </c>
      <c r="C869" s="35">
        <v>4</v>
      </c>
      <c r="D869" s="55">
        <v>42.294499999999999</v>
      </c>
      <c r="E869" s="102">
        <v>2293</v>
      </c>
      <c r="F869" s="120">
        <v>1413140</v>
      </c>
      <c r="G869" s="41">
        <v>100</v>
      </c>
      <c r="H869" s="50">
        <f t="shared" si="152"/>
        <v>1413140</v>
      </c>
      <c r="I869" s="10">
        <f t="shared" si="151"/>
        <v>0</v>
      </c>
      <c r="J869" s="10">
        <f t="shared" si="153"/>
        <v>616.284343654601</v>
      </c>
      <c r="K869" s="10">
        <f t="shared" si="154"/>
        <v>1363.0069450732672</v>
      </c>
      <c r="L869" s="10">
        <f t="shared" si="155"/>
        <v>1953122.0221530923</v>
      </c>
      <c r="M869" s="10"/>
      <c r="N869" s="10">
        <f t="shared" si="150"/>
        <v>1953122.0221530923</v>
      </c>
    </row>
    <row r="870" spans="1:14" x14ac:dyDescent="0.25">
      <c r="A870" s="35"/>
      <c r="B870" s="51" t="s">
        <v>532</v>
      </c>
      <c r="C870" s="35">
        <v>4</v>
      </c>
      <c r="D870" s="55">
        <v>26.699400000000001</v>
      </c>
      <c r="E870" s="102">
        <v>1638</v>
      </c>
      <c r="F870" s="120">
        <v>937770</v>
      </c>
      <c r="G870" s="41">
        <v>100</v>
      </c>
      <c r="H870" s="50">
        <f t="shared" si="152"/>
        <v>937770</v>
      </c>
      <c r="I870" s="10">
        <f t="shared" si="151"/>
        <v>0</v>
      </c>
      <c r="J870" s="10">
        <f t="shared" si="153"/>
        <v>572.50915750915749</v>
      </c>
      <c r="K870" s="10">
        <f t="shared" si="154"/>
        <v>1406.7821312187107</v>
      </c>
      <c r="L870" s="10">
        <f t="shared" si="155"/>
        <v>1738860.4866659697</v>
      </c>
      <c r="M870" s="10"/>
      <c r="N870" s="10">
        <f t="shared" si="150"/>
        <v>1738860.4866659697</v>
      </c>
    </row>
    <row r="871" spans="1:14" x14ac:dyDescent="0.25">
      <c r="A871" s="35"/>
      <c r="B871" s="51" t="s">
        <v>837</v>
      </c>
      <c r="C871" s="35">
        <v>4</v>
      </c>
      <c r="D871" s="55">
        <v>8.2538999999999998</v>
      </c>
      <c r="E871" s="102">
        <v>940</v>
      </c>
      <c r="F871" s="120">
        <v>1273720</v>
      </c>
      <c r="G871" s="41">
        <v>100</v>
      </c>
      <c r="H871" s="50">
        <f t="shared" si="152"/>
        <v>1273720</v>
      </c>
      <c r="I871" s="10">
        <f t="shared" si="151"/>
        <v>0</v>
      </c>
      <c r="J871" s="10">
        <f t="shared" si="153"/>
        <v>1355.0212765957447</v>
      </c>
      <c r="K871" s="10">
        <f t="shared" si="154"/>
        <v>624.27001213212338</v>
      </c>
      <c r="L871" s="10">
        <f t="shared" si="155"/>
        <v>808645.67634184519</v>
      </c>
      <c r="M871" s="10"/>
      <c r="N871" s="10">
        <f t="shared" si="150"/>
        <v>808645.67634184519</v>
      </c>
    </row>
    <row r="872" spans="1:14" x14ac:dyDescent="0.25">
      <c r="A872" s="35"/>
      <c r="B872" s="51" t="s">
        <v>42</v>
      </c>
      <c r="C872" s="35">
        <v>4</v>
      </c>
      <c r="D872" s="55">
        <v>11.6883</v>
      </c>
      <c r="E872" s="102">
        <v>1245</v>
      </c>
      <c r="F872" s="120">
        <v>521750</v>
      </c>
      <c r="G872" s="41">
        <v>100</v>
      </c>
      <c r="H872" s="50">
        <f t="shared" si="152"/>
        <v>521750</v>
      </c>
      <c r="I872" s="10">
        <f t="shared" si="151"/>
        <v>0</v>
      </c>
      <c r="J872" s="10">
        <f t="shared" si="153"/>
        <v>419.07630522088351</v>
      </c>
      <c r="K872" s="10">
        <f t="shared" si="154"/>
        <v>1560.2149835069845</v>
      </c>
      <c r="L872" s="10">
        <f t="shared" si="155"/>
        <v>1687420.2067233415</v>
      </c>
      <c r="M872" s="10"/>
      <c r="N872" s="10">
        <f t="shared" si="150"/>
        <v>1687420.2067233415</v>
      </c>
    </row>
    <row r="873" spans="1:14" x14ac:dyDescent="0.25">
      <c r="A873" s="35"/>
      <c r="B873" s="51" t="s">
        <v>601</v>
      </c>
      <c r="C873" s="35">
        <v>4</v>
      </c>
      <c r="D873" s="55">
        <v>63.86</v>
      </c>
      <c r="E873" s="102">
        <v>2582</v>
      </c>
      <c r="F873" s="120">
        <v>1380930</v>
      </c>
      <c r="G873" s="41">
        <v>100</v>
      </c>
      <c r="H873" s="50">
        <f t="shared" si="152"/>
        <v>1380930</v>
      </c>
      <c r="I873" s="10">
        <f t="shared" si="151"/>
        <v>0</v>
      </c>
      <c r="J873" s="10">
        <f t="shared" si="153"/>
        <v>534.8295894655306</v>
      </c>
      <c r="K873" s="10">
        <f t="shared" si="154"/>
        <v>1444.4616992623373</v>
      </c>
      <c r="L873" s="10">
        <f t="shared" si="155"/>
        <v>2207370.078378892</v>
      </c>
      <c r="M873" s="10"/>
      <c r="N873" s="10">
        <f t="shared" si="150"/>
        <v>2207370.078378892</v>
      </c>
    </row>
    <row r="874" spans="1:14" x14ac:dyDescent="0.25">
      <c r="A874" s="35"/>
      <c r="B874" s="51" t="s">
        <v>884</v>
      </c>
      <c r="C874" s="35">
        <v>3</v>
      </c>
      <c r="D874" s="55">
        <v>60.826599999999999</v>
      </c>
      <c r="E874" s="102">
        <v>14514</v>
      </c>
      <c r="F874" s="120">
        <v>49584140</v>
      </c>
      <c r="G874" s="41">
        <v>50</v>
      </c>
      <c r="H874" s="50">
        <f t="shared" si="152"/>
        <v>24792070</v>
      </c>
      <c r="I874" s="10">
        <f t="shared" si="151"/>
        <v>24792070</v>
      </c>
      <c r="J874" s="10">
        <f t="shared" si="153"/>
        <v>3416.2973680584264</v>
      </c>
      <c r="K874" s="10">
        <f t="shared" si="154"/>
        <v>-1437.0060793305584</v>
      </c>
      <c r="L874" s="10">
        <f t="shared" si="155"/>
        <v>4092902.8190044668</v>
      </c>
      <c r="M874" s="10"/>
      <c r="N874" s="10">
        <f t="shared" si="150"/>
        <v>4092902.8190044668</v>
      </c>
    </row>
    <row r="875" spans="1:14" x14ac:dyDescent="0.25">
      <c r="A875" s="35"/>
      <c r="B875" s="51" t="s">
        <v>838</v>
      </c>
      <c r="C875" s="35">
        <v>4</v>
      </c>
      <c r="D875" s="55">
        <v>27.288999999999998</v>
      </c>
      <c r="E875" s="102">
        <v>4545</v>
      </c>
      <c r="F875" s="120">
        <v>3254109.9999999995</v>
      </c>
      <c r="G875" s="41">
        <v>100</v>
      </c>
      <c r="H875" s="50">
        <f t="shared" si="152"/>
        <v>3254109.9999999995</v>
      </c>
      <c r="I875" s="10">
        <f t="shared" si="151"/>
        <v>0</v>
      </c>
      <c r="J875" s="10">
        <f t="shared" si="153"/>
        <v>715.97579757975791</v>
      </c>
      <c r="K875" s="10">
        <f t="shared" si="154"/>
        <v>1263.3154911481101</v>
      </c>
      <c r="L875" s="10">
        <f t="shared" si="155"/>
        <v>2379159.2543679276</v>
      </c>
      <c r="M875" s="10"/>
      <c r="N875" s="10">
        <f t="shared" si="150"/>
        <v>2379159.2543679276</v>
      </c>
    </row>
    <row r="876" spans="1:14" x14ac:dyDescent="0.25">
      <c r="A876" s="35"/>
      <c r="B876" s="51" t="s">
        <v>100</v>
      </c>
      <c r="C876" s="35">
        <v>4</v>
      </c>
      <c r="D876" s="55">
        <v>14.374500000000001</v>
      </c>
      <c r="E876" s="102">
        <v>989</v>
      </c>
      <c r="F876" s="120">
        <v>468380</v>
      </c>
      <c r="G876" s="41">
        <v>100</v>
      </c>
      <c r="H876" s="50">
        <f t="shared" si="152"/>
        <v>468380</v>
      </c>
      <c r="I876" s="10">
        <f t="shared" si="151"/>
        <v>0</v>
      </c>
      <c r="J876" s="10">
        <f t="shared" si="153"/>
        <v>473.58948432760366</v>
      </c>
      <c r="K876" s="10">
        <f t="shared" si="154"/>
        <v>1505.7018044002643</v>
      </c>
      <c r="L876" s="10">
        <f t="shared" si="155"/>
        <v>1589041.6038713416</v>
      </c>
      <c r="M876" s="10"/>
      <c r="N876" s="10">
        <f t="shared" si="150"/>
        <v>1589041.6038713416</v>
      </c>
    </row>
    <row r="877" spans="1:14" x14ac:dyDescent="0.25">
      <c r="A877" s="35"/>
      <c r="B877" s="51" t="s">
        <v>602</v>
      </c>
      <c r="C877" s="35">
        <v>4</v>
      </c>
      <c r="D877" s="55">
        <v>10.2719</v>
      </c>
      <c r="E877" s="102">
        <v>851</v>
      </c>
      <c r="F877" s="120">
        <v>498110</v>
      </c>
      <c r="G877" s="41">
        <v>100</v>
      </c>
      <c r="H877" s="50">
        <f t="shared" si="152"/>
        <v>498110</v>
      </c>
      <c r="I877" s="10">
        <f t="shared" si="151"/>
        <v>0</v>
      </c>
      <c r="J877" s="10">
        <f t="shared" si="153"/>
        <v>585.32314923619276</v>
      </c>
      <c r="K877" s="10">
        <f t="shared" si="154"/>
        <v>1393.9681394916752</v>
      </c>
      <c r="L877" s="10">
        <f t="shared" si="155"/>
        <v>1438677.3601635178</v>
      </c>
      <c r="M877" s="10"/>
      <c r="N877" s="10">
        <f t="shared" si="150"/>
        <v>1438677.3601635178</v>
      </c>
    </row>
    <row r="878" spans="1:14" x14ac:dyDescent="0.25">
      <c r="A878" s="35"/>
      <c r="B878" s="51" t="s">
        <v>603</v>
      </c>
      <c r="C878" s="35">
        <v>4</v>
      </c>
      <c r="D878" s="55">
        <v>15.514700000000001</v>
      </c>
      <c r="E878" s="102">
        <v>1074</v>
      </c>
      <c r="F878" s="120">
        <v>501720</v>
      </c>
      <c r="G878" s="41">
        <v>100</v>
      </c>
      <c r="H878" s="50">
        <f t="shared" si="152"/>
        <v>501720</v>
      </c>
      <c r="I878" s="10">
        <f t="shared" si="151"/>
        <v>0</v>
      </c>
      <c r="J878" s="10">
        <f t="shared" si="153"/>
        <v>467.15083798882682</v>
      </c>
      <c r="K878" s="10">
        <f t="shared" si="154"/>
        <v>1512.1404507390412</v>
      </c>
      <c r="L878" s="10">
        <f t="shared" si="155"/>
        <v>1622422.221718387</v>
      </c>
      <c r="M878" s="10"/>
      <c r="N878" s="10">
        <f t="shared" si="150"/>
        <v>1622422.221718387</v>
      </c>
    </row>
    <row r="879" spans="1:14" x14ac:dyDescent="0.25">
      <c r="A879" s="35"/>
      <c r="B879" s="51" t="s">
        <v>604</v>
      </c>
      <c r="C879" s="35">
        <v>4</v>
      </c>
      <c r="D879" s="55">
        <v>32.592500000000001</v>
      </c>
      <c r="E879" s="102">
        <v>2824</v>
      </c>
      <c r="F879" s="120">
        <v>4476559.9999999991</v>
      </c>
      <c r="G879" s="41">
        <v>100</v>
      </c>
      <c r="H879" s="50">
        <f t="shared" si="152"/>
        <v>4476559.9999999991</v>
      </c>
      <c r="I879" s="10">
        <f t="shared" si="151"/>
        <v>0</v>
      </c>
      <c r="J879" s="10">
        <f t="shared" si="153"/>
        <v>1585.1841359773368</v>
      </c>
      <c r="K879" s="10">
        <f t="shared" si="154"/>
        <v>394.10715275053121</v>
      </c>
      <c r="L879" s="10">
        <f t="shared" si="155"/>
        <v>1232301.567929751</v>
      </c>
      <c r="M879" s="10"/>
      <c r="N879" s="10">
        <f t="shared" si="150"/>
        <v>1232301.567929751</v>
      </c>
    </row>
    <row r="880" spans="1:14" x14ac:dyDescent="0.25">
      <c r="A880" s="35"/>
      <c r="B880" s="51" t="s">
        <v>605</v>
      </c>
      <c r="C880" s="35">
        <v>4</v>
      </c>
      <c r="D880" s="55">
        <v>24.1846</v>
      </c>
      <c r="E880" s="102">
        <v>1953</v>
      </c>
      <c r="F880" s="120">
        <v>1527210</v>
      </c>
      <c r="G880" s="41">
        <v>100</v>
      </c>
      <c r="H880" s="50">
        <f t="shared" si="152"/>
        <v>1527210</v>
      </c>
      <c r="I880" s="10">
        <f t="shared" si="151"/>
        <v>0</v>
      </c>
      <c r="J880" s="10">
        <f t="shared" si="153"/>
        <v>781.9815668202765</v>
      </c>
      <c r="K880" s="10">
        <f t="shared" si="154"/>
        <v>1197.3097219075917</v>
      </c>
      <c r="L880" s="10">
        <f t="shared" si="155"/>
        <v>1633014.0780783331</v>
      </c>
      <c r="M880" s="10"/>
      <c r="N880" s="10">
        <f t="shared" si="150"/>
        <v>1633014.0780783331</v>
      </c>
    </row>
    <row r="881" spans="1:14" x14ac:dyDescent="0.25">
      <c r="A881" s="35"/>
      <c r="B881" s="4"/>
      <c r="C881" s="4"/>
      <c r="D881" s="55">
        <v>0</v>
      </c>
      <c r="E881" s="104"/>
      <c r="F881" s="65"/>
      <c r="G881" s="41"/>
      <c r="H881" s="65"/>
      <c r="I881" s="66"/>
      <c r="J881" s="66"/>
      <c r="K881" s="10"/>
      <c r="L881" s="10"/>
      <c r="M881" s="10"/>
      <c r="N881" s="10"/>
    </row>
    <row r="882" spans="1:14" x14ac:dyDescent="0.25">
      <c r="A882" s="30" t="s">
        <v>606</v>
      </c>
      <c r="B882" s="43" t="s">
        <v>2</v>
      </c>
      <c r="C882" s="44"/>
      <c r="D882" s="3">
        <v>598.36670000000004</v>
      </c>
      <c r="E882" s="105">
        <f>E883</f>
        <v>27404</v>
      </c>
      <c r="F882" s="37">
        <v>0</v>
      </c>
      <c r="G882" s="41"/>
      <c r="H882" s="37">
        <f>H884</f>
        <v>4372640</v>
      </c>
      <c r="I882" s="8">
        <f>I884</f>
        <v>-4372640</v>
      </c>
      <c r="J882" s="8"/>
      <c r="K882" s="10"/>
      <c r="L882" s="10"/>
      <c r="M882" s="9">
        <f>M884</f>
        <v>11742337.092439208</v>
      </c>
      <c r="N882" s="8">
        <f t="shared" si="150"/>
        <v>11742337.092439208</v>
      </c>
    </row>
    <row r="883" spans="1:14" x14ac:dyDescent="0.25">
      <c r="A883" s="30" t="s">
        <v>606</v>
      </c>
      <c r="B883" s="43" t="s">
        <v>3</v>
      </c>
      <c r="C883" s="44"/>
      <c r="D883" s="3">
        <v>598.36670000000004</v>
      </c>
      <c r="E883" s="105">
        <f>SUM(E885:E907)</f>
        <v>27404</v>
      </c>
      <c r="F883" s="37">
        <f>SUM(F885:F907)</f>
        <v>31204330</v>
      </c>
      <c r="G883" s="41"/>
      <c r="H883" s="37">
        <f>SUM(H885:H907)</f>
        <v>22459050</v>
      </c>
      <c r="I883" s="8">
        <f>SUM(I885:I907)</f>
        <v>8745280</v>
      </c>
      <c r="J883" s="8"/>
      <c r="K883" s="10"/>
      <c r="L883" s="8">
        <f>SUM(L885:L907)</f>
        <v>35570054.646769725</v>
      </c>
      <c r="M883" s="10"/>
      <c r="N883" s="8">
        <f t="shared" si="150"/>
        <v>35570054.646769725</v>
      </c>
    </row>
    <row r="884" spans="1:14" x14ac:dyDescent="0.25">
      <c r="A884" s="35"/>
      <c r="B884" s="51" t="s">
        <v>26</v>
      </c>
      <c r="C884" s="35">
        <v>2</v>
      </c>
      <c r="D884" s="55">
        <v>0</v>
      </c>
      <c r="E884" s="108"/>
      <c r="F884" s="50">
        <v>0</v>
      </c>
      <c r="G884" s="41">
        <v>25</v>
      </c>
      <c r="H884" s="50">
        <f>F906*G884/100</f>
        <v>4372640</v>
      </c>
      <c r="I884" s="10">
        <f t="shared" ref="I884:I907" si="156">F884-H884</f>
        <v>-4372640</v>
      </c>
      <c r="J884" s="10"/>
      <c r="K884" s="10"/>
      <c r="L884" s="10"/>
      <c r="M884" s="10">
        <f>($L$7*$L$8*E882/$L$10)+($L$7*$L$9*D882/$L$11)</f>
        <v>11742337.092439208</v>
      </c>
      <c r="N884" s="10">
        <f t="shared" si="150"/>
        <v>11742337.092439208</v>
      </c>
    </row>
    <row r="885" spans="1:14" x14ac:dyDescent="0.25">
      <c r="A885" s="35"/>
      <c r="B885" s="51" t="s">
        <v>607</v>
      </c>
      <c r="C885" s="35">
        <v>4</v>
      </c>
      <c r="D885" s="55">
        <v>26.591699999999999</v>
      </c>
      <c r="E885" s="102">
        <v>923</v>
      </c>
      <c r="F885" s="120">
        <v>957120</v>
      </c>
      <c r="G885" s="41">
        <v>100</v>
      </c>
      <c r="H885" s="50">
        <f t="shared" ref="H885:H907" si="157">F885*G885/100</f>
        <v>957120</v>
      </c>
      <c r="I885" s="10">
        <f t="shared" si="156"/>
        <v>0</v>
      </c>
      <c r="J885" s="10">
        <f t="shared" ref="J885:J907" si="158">F885/E885</f>
        <v>1036.9664138678222</v>
      </c>
      <c r="K885" s="10">
        <f t="shared" ref="K885:K907" si="159">$J$11*$J$19-J885</f>
        <v>942.32487486004584</v>
      </c>
      <c r="L885" s="10">
        <f t="shared" ref="L885:L907" si="160">IF(K885&gt;0,$J$7*$J$8*(K885/$K$19),0)+$J$7*$J$9*(E885/$E$19)+$J$7*$J$10*(D885/$D$19)</f>
        <v>1164195.2545837727</v>
      </c>
      <c r="M885" s="10"/>
      <c r="N885" s="10">
        <f t="shared" ref="N885:N948" si="161">L885+M885</f>
        <v>1164195.2545837727</v>
      </c>
    </row>
    <row r="886" spans="1:14" x14ac:dyDescent="0.25">
      <c r="A886" s="35"/>
      <c r="B886" s="51" t="s">
        <v>608</v>
      </c>
      <c r="C886" s="35">
        <v>4</v>
      </c>
      <c r="D886" s="55">
        <v>21.4466</v>
      </c>
      <c r="E886" s="102">
        <v>937</v>
      </c>
      <c r="F886" s="120">
        <v>389080</v>
      </c>
      <c r="G886" s="41">
        <v>100</v>
      </c>
      <c r="H886" s="50">
        <f t="shared" si="157"/>
        <v>389080</v>
      </c>
      <c r="I886" s="10">
        <f t="shared" si="156"/>
        <v>0</v>
      </c>
      <c r="J886" s="10">
        <f t="shared" si="158"/>
        <v>415.24012806830308</v>
      </c>
      <c r="K886" s="10">
        <f t="shared" si="159"/>
        <v>1564.0511606595651</v>
      </c>
      <c r="L886" s="10">
        <f t="shared" si="160"/>
        <v>1660616.3138893477</v>
      </c>
      <c r="M886" s="10"/>
      <c r="N886" s="10">
        <f t="shared" si="161"/>
        <v>1660616.3138893477</v>
      </c>
    </row>
    <row r="887" spans="1:14" x14ac:dyDescent="0.25">
      <c r="A887" s="35"/>
      <c r="B887" s="51" t="s">
        <v>839</v>
      </c>
      <c r="C887" s="35">
        <v>4</v>
      </c>
      <c r="D887" s="55">
        <v>20.6798</v>
      </c>
      <c r="E887" s="102">
        <v>1072</v>
      </c>
      <c r="F887" s="120">
        <v>1119080</v>
      </c>
      <c r="G887" s="41">
        <v>100</v>
      </c>
      <c r="H887" s="50">
        <f t="shared" si="157"/>
        <v>1119080</v>
      </c>
      <c r="I887" s="10">
        <f t="shared" si="156"/>
        <v>0</v>
      </c>
      <c r="J887" s="10">
        <f t="shared" si="158"/>
        <v>1043.9179104477612</v>
      </c>
      <c r="K887" s="10">
        <f t="shared" si="159"/>
        <v>935.37337828010686</v>
      </c>
      <c r="L887" s="10">
        <f t="shared" si="160"/>
        <v>1166777.8107231504</v>
      </c>
      <c r="M887" s="10"/>
      <c r="N887" s="10">
        <f t="shared" si="161"/>
        <v>1166777.8107231504</v>
      </c>
    </row>
    <row r="888" spans="1:14" x14ac:dyDescent="0.25">
      <c r="A888" s="35"/>
      <c r="B888" s="51" t="s">
        <v>840</v>
      </c>
      <c r="C888" s="35">
        <v>4</v>
      </c>
      <c r="D888" s="55">
        <v>48.986699999999999</v>
      </c>
      <c r="E888" s="102">
        <v>1754</v>
      </c>
      <c r="F888" s="120">
        <v>718910</v>
      </c>
      <c r="G888" s="41">
        <v>100</v>
      </c>
      <c r="H888" s="50">
        <f t="shared" si="157"/>
        <v>718910</v>
      </c>
      <c r="I888" s="10">
        <f t="shared" si="156"/>
        <v>0</v>
      </c>
      <c r="J888" s="10">
        <f t="shared" si="158"/>
        <v>409.86887115165337</v>
      </c>
      <c r="K888" s="10">
        <f t="shared" si="159"/>
        <v>1569.4224175762147</v>
      </c>
      <c r="L888" s="10">
        <f t="shared" si="160"/>
        <v>2019570.5733242778</v>
      </c>
      <c r="M888" s="10"/>
      <c r="N888" s="10">
        <f t="shared" si="161"/>
        <v>2019570.5733242778</v>
      </c>
    </row>
    <row r="889" spans="1:14" x14ac:dyDescent="0.25">
      <c r="A889" s="35"/>
      <c r="B889" s="51" t="s">
        <v>609</v>
      </c>
      <c r="C889" s="35">
        <v>4</v>
      </c>
      <c r="D889" s="55">
        <v>62.897199999999998</v>
      </c>
      <c r="E889" s="102">
        <v>2346</v>
      </c>
      <c r="F889" s="120">
        <v>1852350</v>
      </c>
      <c r="G889" s="41">
        <v>100</v>
      </c>
      <c r="H889" s="50">
        <f t="shared" si="157"/>
        <v>1852350</v>
      </c>
      <c r="I889" s="10">
        <f t="shared" si="156"/>
        <v>0</v>
      </c>
      <c r="J889" s="10">
        <f t="shared" si="158"/>
        <v>789.57800511508947</v>
      </c>
      <c r="K889" s="10">
        <f t="shared" si="159"/>
        <v>1189.7132836127785</v>
      </c>
      <c r="L889" s="10">
        <f t="shared" si="160"/>
        <v>1928195.952053003</v>
      </c>
      <c r="M889" s="10"/>
      <c r="N889" s="10">
        <f t="shared" si="161"/>
        <v>1928195.952053003</v>
      </c>
    </row>
    <row r="890" spans="1:14" x14ac:dyDescent="0.25">
      <c r="A890" s="35"/>
      <c r="B890" s="51" t="s">
        <v>610</v>
      </c>
      <c r="C890" s="35">
        <v>4</v>
      </c>
      <c r="D890" s="55">
        <v>33.687600000000003</v>
      </c>
      <c r="E890" s="102">
        <v>1593</v>
      </c>
      <c r="F890" s="120">
        <v>592020</v>
      </c>
      <c r="G890" s="41">
        <v>100</v>
      </c>
      <c r="H890" s="50">
        <f t="shared" si="157"/>
        <v>592020</v>
      </c>
      <c r="I890" s="10">
        <f t="shared" si="156"/>
        <v>0</v>
      </c>
      <c r="J890" s="10">
        <f t="shared" si="158"/>
        <v>371.63841807909603</v>
      </c>
      <c r="K890" s="10">
        <f t="shared" si="159"/>
        <v>1607.652870648772</v>
      </c>
      <c r="L890" s="10">
        <f t="shared" si="160"/>
        <v>1930855.9844619154</v>
      </c>
      <c r="M890" s="10"/>
      <c r="N890" s="10">
        <f t="shared" si="161"/>
        <v>1930855.9844619154</v>
      </c>
    </row>
    <row r="891" spans="1:14" x14ac:dyDescent="0.25">
      <c r="A891" s="35"/>
      <c r="B891" s="51" t="s">
        <v>611</v>
      </c>
      <c r="C891" s="35">
        <v>4</v>
      </c>
      <c r="D891" s="55">
        <v>36.413200000000003</v>
      </c>
      <c r="E891" s="102">
        <v>941</v>
      </c>
      <c r="F891" s="120">
        <v>449470</v>
      </c>
      <c r="G891" s="41">
        <v>100</v>
      </c>
      <c r="H891" s="50">
        <f t="shared" si="157"/>
        <v>449470</v>
      </c>
      <c r="I891" s="10">
        <f t="shared" si="156"/>
        <v>0</v>
      </c>
      <c r="J891" s="10">
        <f t="shared" si="158"/>
        <v>477.65143464399574</v>
      </c>
      <c r="K891" s="10">
        <f t="shared" si="159"/>
        <v>1501.6398540838723</v>
      </c>
      <c r="L891" s="10">
        <f t="shared" si="160"/>
        <v>1686536.8322444793</v>
      </c>
      <c r="M891" s="10"/>
      <c r="N891" s="10">
        <f t="shared" si="161"/>
        <v>1686536.8322444793</v>
      </c>
    </row>
    <row r="892" spans="1:14" x14ac:dyDescent="0.25">
      <c r="A892" s="35"/>
      <c r="B892" s="51" t="s">
        <v>612</v>
      </c>
      <c r="C892" s="35">
        <v>4</v>
      </c>
      <c r="D892" s="55">
        <v>17.424600000000002</v>
      </c>
      <c r="E892" s="102">
        <v>512</v>
      </c>
      <c r="F892" s="120">
        <v>157930</v>
      </c>
      <c r="G892" s="41">
        <v>100</v>
      </c>
      <c r="H892" s="50">
        <f t="shared" si="157"/>
        <v>157930</v>
      </c>
      <c r="I892" s="10">
        <f t="shared" si="156"/>
        <v>0</v>
      </c>
      <c r="J892" s="10">
        <f t="shared" si="158"/>
        <v>308.45703125</v>
      </c>
      <c r="K892" s="10">
        <f t="shared" si="159"/>
        <v>1670.8342574778681</v>
      </c>
      <c r="L892" s="10">
        <f t="shared" si="160"/>
        <v>1618420.3223340283</v>
      </c>
      <c r="M892" s="10"/>
      <c r="N892" s="10">
        <f t="shared" si="161"/>
        <v>1618420.3223340283</v>
      </c>
    </row>
    <row r="893" spans="1:14" x14ac:dyDescent="0.25">
      <c r="A893" s="35"/>
      <c r="B893" s="51" t="s">
        <v>613</v>
      </c>
      <c r="C893" s="35">
        <v>4</v>
      </c>
      <c r="D893" s="55">
        <v>18.459800000000001</v>
      </c>
      <c r="E893" s="102">
        <v>1002</v>
      </c>
      <c r="F893" s="120">
        <v>341480</v>
      </c>
      <c r="G893" s="41">
        <v>100</v>
      </c>
      <c r="H893" s="50">
        <f t="shared" si="157"/>
        <v>341480</v>
      </c>
      <c r="I893" s="10">
        <f t="shared" si="156"/>
        <v>0</v>
      </c>
      <c r="J893" s="10">
        <f t="shared" si="158"/>
        <v>340.79840319361278</v>
      </c>
      <c r="K893" s="10">
        <f t="shared" si="159"/>
        <v>1638.4928855342553</v>
      </c>
      <c r="L893" s="10">
        <f t="shared" si="160"/>
        <v>1724348.9778473098</v>
      </c>
      <c r="M893" s="10"/>
      <c r="N893" s="10">
        <f t="shared" si="161"/>
        <v>1724348.9778473098</v>
      </c>
    </row>
    <row r="894" spans="1:14" x14ac:dyDescent="0.25">
      <c r="A894" s="35"/>
      <c r="B894" s="51" t="s">
        <v>296</v>
      </c>
      <c r="C894" s="35">
        <v>4</v>
      </c>
      <c r="D894" s="55">
        <v>17.335699999999999</v>
      </c>
      <c r="E894" s="102">
        <v>628</v>
      </c>
      <c r="F894" s="120">
        <v>305940</v>
      </c>
      <c r="G894" s="41">
        <v>100</v>
      </c>
      <c r="H894" s="50">
        <f t="shared" si="157"/>
        <v>305940</v>
      </c>
      <c r="I894" s="10">
        <f t="shared" si="156"/>
        <v>0</v>
      </c>
      <c r="J894" s="10">
        <f t="shared" si="158"/>
        <v>487.16560509554142</v>
      </c>
      <c r="K894" s="10">
        <f t="shared" si="159"/>
        <v>1492.1256836323266</v>
      </c>
      <c r="L894" s="10">
        <f t="shared" si="160"/>
        <v>1498921.5602217328</v>
      </c>
      <c r="M894" s="10"/>
      <c r="N894" s="10">
        <f t="shared" si="161"/>
        <v>1498921.5602217328</v>
      </c>
    </row>
    <row r="895" spans="1:14" x14ac:dyDescent="0.25">
      <c r="A895" s="35"/>
      <c r="B895" s="51" t="s">
        <v>614</v>
      </c>
      <c r="C895" s="35">
        <v>4</v>
      </c>
      <c r="D895" s="55">
        <v>9.4989999999999988</v>
      </c>
      <c r="E895" s="102">
        <v>437</v>
      </c>
      <c r="F895" s="120">
        <v>151450</v>
      </c>
      <c r="G895" s="41">
        <v>100</v>
      </c>
      <c r="H895" s="50">
        <f t="shared" si="157"/>
        <v>151450</v>
      </c>
      <c r="I895" s="10">
        <f t="shared" si="156"/>
        <v>0</v>
      </c>
      <c r="J895" s="10">
        <f t="shared" si="158"/>
        <v>346.56750572082382</v>
      </c>
      <c r="K895" s="10">
        <f t="shared" si="159"/>
        <v>1632.7237830070442</v>
      </c>
      <c r="L895" s="10">
        <f t="shared" si="160"/>
        <v>1526282.032067552</v>
      </c>
      <c r="M895" s="10"/>
      <c r="N895" s="10">
        <f t="shared" si="161"/>
        <v>1526282.032067552</v>
      </c>
    </row>
    <row r="896" spans="1:14" x14ac:dyDescent="0.25">
      <c r="A896" s="35"/>
      <c r="B896" s="51" t="s">
        <v>615</v>
      </c>
      <c r="C896" s="35">
        <v>4</v>
      </c>
      <c r="D896" s="55">
        <v>50.374799999999993</v>
      </c>
      <c r="E896" s="102">
        <v>1839</v>
      </c>
      <c r="F896" s="120">
        <v>1289760</v>
      </c>
      <c r="G896" s="41">
        <v>100</v>
      </c>
      <c r="H896" s="50">
        <f t="shared" si="157"/>
        <v>1289760</v>
      </c>
      <c r="I896" s="10">
        <f t="shared" si="156"/>
        <v>0</v>
      </c>
      <c r="J896" s="10">
        <f t="shared" si="158"/>
        <v>701.33768352365416</v>
      </c>
      <c r="K896" s="10">
        <f t="shared" si="159"/>
        <v>1277.953605204214</v>
      </c>
      <c r="L896" s="10">
        <f t="shared" si="160"/>
        <v>1805423.6268529536</v>
      </c>
      <c r="M896" s="10"/>
      <c r="N896" s="10">
        <f t="shared" si="161"/>
        <v>1805423.6268529536</v>
      </c>
    </row>
    <row r="897" spans="1:14" x14ac:dyDescent="0.25">
      <c r="A897" s="35"/>
      <c r="B897" s="51" t="s">
        <v>574</v>
      </c>
      <c r="C897" s="35">
        <v>4</v>
      </c>
      <c r="D897" s="55">
        <v>12.6898</v>
      </c>
      <c r="E897" s="102">
        <v>632</v>
      </c>
      <c r="F897" s="120">
        <v>230690</v>
      </c>
      <c r="G897" s="41">
        <v>100</v>
      </c>
      <c r="H897" s="50">
        <f t="shared" si="157"/>
        <v>230690</v>
      </c>
      <c r="I897" s="10">
        <f t="shared" si="156"/>
        <v>0</v>
      </c>
      <c r="J897" s="10">
        <f t="shared" si="158"/>
        <v>365.01582278481015</v>
      </c>
      <c r="K897" s="10">
        <f t="shared" si="159"/>
        <v>1614.275465943058</v>
      </c>
      <c r="L897" s="10">
        <f t="shared" si="160"/>
        <v>1578075.9520690418</v>
      </c>
      <c r="M897" s="10"/>
      <c r="N897" s="10">
        <f t="shared" si="161"/>
        <v>1578075.9520690418</v>
      </c>
    </row>
    <row r="898" spans="1:14" x14ac:dyDescent="0.25">
      <c r="A898" s="35"/>
      <c r="B898" s="51" t="s">
        <v>616</v>
      </c>
      <c r="C898" s="35">
        <v>4</v>
      </c>
      <c r="D898" s="55">
        <v>34.032299999999999</v>
      </c>
      <c r="E898" s="102">
        <v>1207</v>
      </c>
      <c r="F898" s="120">
        <v>740520</v>
      </c>
      <c r="G898" s="41">
        <v>100</v>
      </c>
      <c r="H898" s="50">
        <f t="shared" si="157"/>
        <v>740520</v>
      </c>
      <c r="I898" s="10">
        <f t="shared" si="156"/>
        <v>0</v>
      </c>
      <c r="J898" s="10">
        <f t="shared" si="158"/>
        <v>613.52112676056333</v>
      </c>
      <c r="K898" s="10">
        <f t="shared" si="159"/>
        <v>1365.7701619673048</v>
      </c>
      <c r="L898" s="10">
        <f t="shared" si="160"/>
        <v>1630088.7173448352</v>
      </c>
      <c r="M898" s="10"/>
      <c r="N898" s="10">
        <f t="shared" si="161"/>
        <v>1630088.7173448352</v>
      </c>
    </row>
    <row r="899" spans="1:14" x14ac:dyDescent="0.25">
      <c r="A899" s="35"/>
      <c r="B899" s="51" t="s">
        <v>617</v>
      </c>
      <c r="C899" s="35">
        <v>4</v>
      </c>
      <c r="D899" s="55">
        <v>17.230599999999999</v>
      </c>
      <c r="E899" s="102">
        <v>671</v>
      </c>
      <c r="F899" s="120">
        <v>331740</v>
      </c>
      <c r="G899" s="41">
        <v>100</v>
      </c>
      <c r="H899" s="50">
        <f t="shared" si="157"/>
        <v>331740</v>
      </c>
      <c r="I899" s="10">
        <f t="shared" si="156"/>
        <v>0</v>
      </c>
      <c r="J899" s="10">
        <f t="shared" si="158"/>
        <v>494.39642324888229</v>
      </c>
      <c r="K899" s="10">
        <f t="shared" si="159"/>
        <v>1484.8948654789858</v>
      </c>
      <c r="L899" s="10">
        <f t="shared" si="160"/>
        <v>1503540.5692481862</v>
      </c>
      <c r="M899" s="10"/>
      <c r="N899" s="10">
        <f t="shared" si="161"/>
        <v>1503540.5692481862</v>
      </c>
    </row>
    <row r="900" spans="1:14" x14ac:dyDescent="0.25">
      <c r="A900" s="35"/>
      <c r="B900" s="51" t="s">
        <v>618</v>
      </c>
      <c r="C900" s="35">
        <v>4</v>
      </c>
      <c r="D900" s="55">
        <v>31.044899999999998</v>
      </c>
      <c r="E900" s="102">
        <v>1934</v>
      </c>
      <c r="F900" s="120">
        <v>924610</v>
      </c>
      <c r="G900" s="41">
        <v>100</v>
      </c>
      <c r="H900" s="50">
        <f t="shared" si="157"/>
        <v>924610</v>
      </c>
      <c r="I900" s="10">
        <f t="shared" si="156"/>
        <v>0</v>
      </c>
      <c r="J900" s="10">
        <f t="shared" si="158"/>
        <v>478.08169596690794</v>
      </c>
      <c r="K900" s="10">
        <f t="shared" si="159"/>
        <v>1501.20959276096</v>
      </c>
      <c r="L900" s="10">
        <f t="shared" si="160"/>
        <v>1917169.5522920969</v>
      </c>
      <c r="M900" s="10"/>
      <c r="N900" s="10">
        <f t="shared" si="161"/>
        <v>1917169.5522920969</v>
      </c>
    </row>
    <row r="901" spans="1:14" x14ac:dyDescent="0.25">
      <c r="A901" s="35"/>
      <c r="B901" s="51" t="s">
        <v>619</v>
      </c>
      <c r="C901" s="35">
        <v>4</v>
      </c>
      <c r="D901" s="55">
        <v>11.1501</v>
      </c>
      <c r="E901" s="102">
        <v>499</v>
      </c>
      <c r="F901" s="120">
        <v>831350</v>
      </c>
      <c r="G901" s="41">
        <v>100</v>
      </c>
      <c r="H901" s="50">
        <f t="shared" si="157"/>
        <v>831350</v>
      </c>
      <c r="I901" s="10">
        <f t="shared" si="156"/>
        <v>0</v>
      </c>
      <c r="J901" s="10">
        <f t="shared" si="158"/>
        <v>1666.0320641282565</v>
      </c>
      <c r="K901" s="10">
        <f t="shared" si="159"/>
        <v>313.25922459961157</v>
      </c>
      <c r="L901" s="10">
        <f t="shared" si="160"/>
        <v>448948.27833023632</v>
      </c>
      <c r="M901" s="10"/>
      <c r="N901" s="10">
        <f t="shared" si="161"/>
        <v>448948.27833023632</v>
      </c>
    </row>
    <row r="902" spans="1:14" x14ac:dyDescent="0.25">
      <c r="A902" s="35"/>
      <c r="B902" s="51" t="s">
        <v>620</v>
      </c>
      <c r="C902" s="35">
        <v>4</v>
      </c>
      <c r="D902" s="55">
        <v>10.266300000000001</v>
      </c>
      <c r="E902" s="102">
        <v>797</v>
      </c>
      <c r="F902" s="120">
        <v>314030</v>
      </c>
      <c r="G902" s="41">
        <v>100</v>
      </c>
      <c r="H902" s="50">
        <f t="shared" si="157"/>
        <v>314030</v>
      </c>
      <c r="I902" s="10">
        <f t="shared" si="156"/>
        <v>0</v>
      </c>
      <c r="J902" s="10">
        <f t="shared" si="158"/>
        <v>394.01505646173149</v>
      </c>
      <c r="K902" s="10">
        <f t="shared" si="159"/>
        <v>1585.2762322661365</v>
      </c>
      <c r="L902" s="10">
        <f t="shared" si="160"/>
        <v>1584359.6084654303</v>
      </c>
      <c r="M902" s="10"/>
      <c r="N902" s="10">
        <f t="shared" si="161"/>
        <v>1584359.6084654303</v>
      </c>
    </row>
    <row r="903" spans="1:14" x14ac:dyDescent="0.25">
      <c r="A903" s="35"/>
      <c r="B903" s="51" t="s">
        <v>621</v>
      </c>
      <c r="C903" s="35">
        <v>4</v>
      </c>
      <c r="D903" s="55">
        <v>27.482099999999999</v>
      </c>
      <c r="E903" s="102">
        <v>851</v>
      </c>
      <c r="F903" s="120">
        <v>414770</v>
      </c>
      <c r="G903" s="41">
        <v>100</v>
      </c>
      <c r="H903" s="50">
        <f t="shared" si="157"/>
        <v>414770</v>
      </c>
      <c r="I903" s="10">
        <f t="shared" si="156"/>
        <v>0</v>
      </c>
      <c r="J903" s="10">
        <f t="shared" si="158"/>
        <v>487.39130434782606</v>
      </c>
      <c r="K903" s="10">
        <f t="shared" si="159"/>
        <v>1491.899984380042</v>
      </c>
      <c r="L903" s="10">
        <f t="shared" si="160"/>
        <v>1609012.9915314314</v>
      </c>
      <c r="M903" s="10"/>
      <c r="N903" s="10">
        <f t="shared" si="161"/>
        <v>1609012.9915314314</v>
      </c>
    </row>
    <row r="904" spans="1:14" x14ac:dyDescent="0.25">
      <c r="A904" s="35"/>
      <c r="B904" s="51" t="s">
        <v>841</v>
      </c>
      <c r="C904" s="35">
        <v>4</v>
      </c>
      <c r="D904" s="55">
        <v>24.450700000000005</v>
      </c>
      <c r="E904" s="102">
        <v>759</v>
      </c>
      <c r="F904" s="120">
        <v>607530</v>
      </c>
      <c r="G904" s="41">
        <v>100</v>
      </c>
      <c r="H904" s="50">
        <f t="shared" si="157"/>
        <v>607530</v>
      </c>
      <c r="I904" s="10">
        <f t="shared" si="156"/>
        <v>0</v>
      </c>
      <c r="J904" s="10">
        <f t="shared" si="158"/>
        <v>800.43478260869563</v>
      </c>
      <c r="K904" s="10">
        <f t="shared" si="159"/>
        <v>1178.8565061191725</v>
      </c>
      <c r="L904" s="10">
        <f t="shared" si="160"/>
        <v>1308012.3792328881</v>
      </c>
      <c r="M904" s="10"/>
      <c r="N904" s="10">
        <f t="shared" si="161"/>
        <v>1308012.3792328881</v>
      </c>
    </row>
    <row r="905" spans="1:14" x14ac:dyDescent="0.25">
      <c r="A905" s="35"/>
      <c r="B905" s="51" t="s">
        <v>622</v>
      </c>
      <c r="C905" s="35">
        <v>4</v>
      </c>
      <c r="D905" s="55">
        <v>14.500899999999998</v>
      </c>
      <c r="E905" s="102">
        <v>510</v>
      </c>
      <c r="F905" s="120">
        <v>341950</v>
      </c>
      <c r="G905" s="41">
        <v>100</v>
      </c>
      <c r="H905" s="50">
        <f t="shared" si="157"/>
        <v>341950</v>
      </c>
      <c r="I905" s="10">
        <f t="shared" si="156"/>
        <v>0</v>
      </c>
      <c r="J905" s="10">
        <f t="shared" si="158"/>
        <v>670.49019607843138</v>
      </c>
      <c r="K905" s="10">
        <f t="shared" si="159"/>
        <v>1308.8010926494367</v>
      </c>
      <c r="L905" s="10">
        <f t="shared" si="160"/>
        <v>1300498.3055007681</v>
      </c>
      <c r="M905" s="10"/>
      <c r="N905" s="10">
        <f t="shared" si="161"/>
        <v>1300498.3055007681</v>
      </c>
    </row>
    <row r="906" spans="1:14" x14ac:dyDescent="0.25">
      <c r="A906" s="35"/>
      <c r="B906" s="51" t="s">
        <v>896</v>
      </c>
      <c r="C906" s="35">
        <v>3</v>
      </c>
      <c r="D906" s="55">
        <v>19.206800000000001</v>
      </c>
      <c r="E906" s="102">
        <v>4222</v>
      </c>
      <c r="F906" s="120">
        <v>17490560</v>
      </c>
      <c r="G906" s="41">
        <v>50</v>
      </c>
      <c r="H906" s="50">
        <f t="shared" si="157"/>
        <v>8745280</v>
      </c>
      <c r="I906" s="10">
        <f t="shared" si="156"/>
        <v>8745280</v>
      </c>
      <c r="J906" s="10">
        <f t="shared" si="158"/>
        <v>4142.7190904784466</v>
      </c>
      <c r="K906" s="10">
        <f t="shared" si="159"/>
        <v>-2163.4278017505785</v>
      </c>
      <c r="L906" s="10">
        <f t="shared" si="160"/>
        <v>1198374.4597563175</v>
      </c>
      <c r="M906" s="10"/>
      <c r="N906" s="10">
        <f t="shared" si="161"/>
        <v>1198374.4597563175</v>
      </c>
    </row>
    <row r="907" spans="1:14" x14ac:dyDescent="0.25">
      <c r="A907" s="35"/>
      <c r="B907" s="51" t="s">
        <v>842</v>
      </c>
      <c r="C907" s="35">
        <v>4</v>
      </c>
      <c r="D907" s="55">
        <v>32.515500000000003</v>
      </c>
      <c r="E907" s="102">
        <v>1338</v>
      </c>
      <c r="F907" s="120">
        <v>651989.99999999988</v>
      </c>
      <c r="G907" s="41">
        <v>100</v>
      </c>
      <c r="H907" s="50">
        <f t="shared" si="157"/>
        <v>651989.99999999988</v>
      </c>
      <c r="I907" s="10">
        <f t="shared" si="156"/>
        <v>0</v>
      </c>
      <c r="J907" s="10">
        <f t="shared" si="158"/>
        <v>487.28699551569497</v>
      </c>
      <c r="K907" s="10">
        <f t="shared" si="159"/>
        <v>1492.004293212173</v>
      </c>
      <c r="L907" s="10">
        <f t="shared" si="160"/>
        <v>1761828.592394975</v>
      </c>
      <c r="M907" s="10"/>
      <c r="N907" s="10">
        <f t="shared" si="161"/>
        <v>1761828.592394975</v>
      </c>
    </row>
    <row r="908" spans="1:14" x14ac:dyDescent="0.25">
      <c r="A908" s="35"/>
      <c r="B908" s="4"/>
      <c r="C908" s="4"/>
      <c r="D908" s="55">
        <v>0</v>
      </c>
      <c r="E908" s="104"/>
      <c r="F908" s="65"/>
      <c r="G908" s="41"/>
      <c r="H908" s="65"/>
      <c r="I908" s="66"/>
      <c r="J908" s="66"/>
      <c r="K908" s="10"/>
      <c r="L908" s="10"/>
      <c r="M908" s="10"/>
      <c r="N908" s="10"/>
    </row>
    <row r="909" spans="1:14" x14ac:dyDescent="0.25">
      <c r="A909" s="30" t="s">
        <v>623</v>
      </c>
      <c r="B909" s="43" t="s">
        <v>2</v>
      </c>
      <c r="C909" s="44"/>
      <c r="D909" s="3">
        <v>998.38089999999977</v>
      </c>
      <c r="E909" s="105">
        <f>E910</f>
        <v>45136</v>
      </c>
      <c r="F909" s="37">
        <v>0</v>
      </c>
      <c r="G909" s="41"/>
      <c r="H909" s="37">
        <f>H911</f>
        <v>6491995</v>
      </c>
      <c r="I909" s="8">
        <f>I911</f>
        <v>-6491995</v>
      </c>
      <c r="J909" s="8"/>
      <c r="K909" s="10"/>
      <c r="L909" s="10"/>
      <c r="M909" s="9">
        <f>M911</f>
        <v>19453322.16356381</v>
      </c>
      <c r="N909" s="8">
        <f t="shared" si="161"/>
        <v>19453322.16356381</v>
      </c>
    </row>
    <row r="910" spans="1:14" x14ac:dyDescent="0.25">
      <c r="A910" s="30" t="s">
        <v>623</v>
      </c>
      <c r="B910" s="43" t="s">
        <v>3</v>
      </c>
      <c r="C910" s="44"/>
      <c r="D910" s="3">
        <v>998.38089999999977</v>
      </c>
      <c r="E910" s="105">
        <f>SUM(E912:E934)</f>
        <v>45136</v>
      </c>
      <c r="F910" s="37">
        <f>SUM(F912:F934)</f>
        <v>62436190</v>
      </c>
      <c r="G910" s="41"/>
      <c r="H910" s="37">
        <f>SUM(H912:H934)</f>
        <v>49452200</v>
      </c>
      <c r="I910" s="8">
        <f>SUM(I912:I934)</f>
        <v>12983990</v>
      </c>
      <c r="J910" s="8"/>
      <c r="K910" s="10"/>
      <c r="L910" s="8">
        <f>SUM(L912:L934)</f>
        <v>36227502.884725995</v>
      </c>
      <c r="M910" s="10"/>
      <c r="N910" s="8">
        <f t="shared" si="161"/>
        <v>36227502.884725995</v>
      </c>
    </row>
    <row r="911" spans="1:14" x14ac:dyDescent="0.25">
      <c r="A911" s="35"/>
      <c r="B911" s="51" t="s">
        <v>26</v>
      </c>
      <c r="C911" s="35">
        <v>2</v>
      </c>
      <c r="D911" s="55">
        <v>0</v>
      </c>
      <c r="E911" s="108"/>
      <c r="F911" s="50">
        <v>0</v>
      </c>
      <c r="G911" s="41">
        <v>25</v>
      </c>
      <c r="H911" s="50">
        <f>F930*G911/100</f>
        <v>6491995</v>
      </c>
      <c r="I911" s="10">
        <f t="shared" ref="I911:I934" si="162">F911-H911</f>
        <v>-6491995</v>
      </c>
      <c r="J911" s="10"/>
      <c r="K911" s="10"/>
      <c r="L911" s="10"/>
      <c r="M911" s="10">
        <f>($L$7*$L$8*E909/$L$10)+($L$7*$L$9*D909/$L$11)</f>
        <v>19453322.16356381</v>
      </c>
      <c r="N911" s="10">
        <f t="shared" si="161"/>
        <v>19453322.16356381</v>
      </c>
    </row>
    <row r="912" spans="1:14" x14ac:dyDescent="0.25">
      <c r="A912" s="35"/>
      <c r="B912" s="51" t="s">
        <v>624</v>
      </c>
      <c r="C912" s="35">
        <v>4</v>
      </c>
      <c r="D912" s="55">
        <v>17.226600000000001</v>
      </c>
      <c r="E912" s="102">
        <v>367</v>
      </c>
      <c r="F912" s="120">
        <v>288560</v>
      </c>
      <c r="G912" s="41">
        <v>100</v>
      </c>
      <c r="H912" s="50">
        <f t="shared" ref="H912:H934" si="163">F912*G912/100</f>
        <v>288560</v>
      </c>
      <c r="I912" s="10">
        <f t="shared" si="162"/>
        <v>0</v>
      </c>
      <c r="J912" s="10">
        <f t="shared" ref="J912:J934" si="164">F912/E912</f>
        <v>786.26702997275208</v>
      </c>
      <c r="K912" s="10">
        <f t="shared" ref="K912:K934" si="165">$J$11*$J$19-J912</f>
        <v>1193.0242587551161</v>
      </c>
      <c r="L912" s="10">
        <f t="shared" ref="L912:L934" si="166">IF(K912&gt;0,$J$7*$J$8*(K912/$K$19),0)+$J$7*$J$9*(E912/$E$19)+$J$7*$J$10*(D912/$D$19)</f>
        <v>1180586.57798535</v>
      </c>
      <c r="M912" s="10"/>
      <c r="N912" s="10">
        <f t="shared" si="161"/>
        <v>1180586.57798535</v>
      </c>
    </row>
    <row r="913" spans="1:14" x14ac:dyDescent="0.25">
      <c r="A913" s="35"/>
      <c r="B913" s="51" t="s">
        <v>105</v>
      </c>
      <c r="C913" s="35">
        <v>4</v>
      </c>
      <c r="D913" s="55">
        <v>25.498499999999996</v>
      </c>
      <c r="E913" s="102">
        <v>1647</v>
      </c>
      <c r="F913" s="120">
        <v>749260</v>
      </c>
      <c r="G913" s="41">
        <v>100</v>
      </c>
      <c r="H913" s="50">
        <f t="shared" si="163"/>
        <v>749260</v>
      </c>
      <c r="I913" s="10">
        <f t="shared" si="162"/>
        <v>0</v>
      </c>
      <c r="J913" s="10">
        <f t="shared" si="164"/>
        <v>454.92410443230114</v>
      </c>
      <c r="K913" s="10">
        <f t="shared" si="165"/>
        <v>1524.3671842955669</v>
      </c>
      <c r="L913" s="10">
        <f t="shared" si="166"/>
        <v>1833229.1654586364</v>
      </c>
      <c r="M913" s="10"/>
      <c r="N913" s="10">
        <f t="shared" si="161"/>
        <v>1833229.1654586364</v>
      </c>
    </row>
    <row r="914" spans="1:14" x14ac:dyDescent="0.25">
      <c r="A914" s="35"/>
      <c r="B914" s="51" t="s">
        <v>625</v>
      </c>
      <c r="C914" s="35">
        <v>4</v>
      </c>
      <c r="D914" s="55">
        <v>35.809699999999999</v>
      </c>
      <c r="E914" s="102">
        <v>682</v>
      </c>
      <c r="F914" s="120">
        <v>407050</v>
      </c>
      <c r="G914" s="41">
        <v>100</v>
      </c>
      <c r="H914" s="50">
        <f t="shared" si="163"/>
        <v>407050</v>
      </c>
      <c r="I914" s="10">
        <f t="shared" si="162"/>
        <v>0</v>
      </c>
      <c r="J914" s="10">
        <f t="shared" si="164"/>
        <v>596.84750733137832</v>
      </c>
      <c r="K914" s="10">
        <f t="shared" si="165"/>
        <v>1382.4437813964896</v>
      </c>
      <c r="L914" s="10">
        <f t="shared" si="166"/>
        <v>1516430.3751433594</v>
      </c>
      <c r="M914" s="10"/>
      <c r="N914" s="10">
        <f t="shared" si="161"/>
        <v>1516430.3751433594</v>
      </c>
    </row>
    <row r="915" spans="1:14" x14ac:dyDescent="0.25">
      <c r="A915" s="35"/>
      <c r="B915" s="51" t="s">
        <v>843</v>
      </c>
      <c r="C915" s="35">
        <v>4</v>
      </c>
      <c r="D915" s="55">
        <v>39.009399999999999</v>
      </c>
      <c r="E915" s="102">
        <v>1703</v>
      </c>
      <c r="F915" s="120">
        <v>1003910</v>
      </c>
      <c r="G915" s="41">
        <v>100</v>
      </c>
      <c r="H915" s="50">
        <f t="shared" si="163"/>
        <v>1003910</v>
      </c>
      <c r="I915" s="10">
        <f t="shared" si="162"/>
        <v>0</v>
      </c>
      <c r="J915" s="10">
        <f t="shared" si="164"/>
        <v>589.49500880798587</v>
      </c>
      <c r="K915" s="10">
        <f t="shared" si="165"/>
        <v>1389.7962799198822</v>
      </c>
      <c r="L915" s="10">
        <f t="shared" si="166"/>
        <v>1804937.3176785591</v>
      </c>
      <c r="M915" s="10"/>
      <c r="N915" s="10">
        <f t="shared" si="161"/>
        <v>1804937.3176785591</v>
      </c>
    </row>
    <row r="916" spans="1:14" x14ac:dyDescent="0.25">
      <c r="A916" s="35"/>
      <c r="B916" s="51" t="s">
        <v>626</v>
      </c>
      <c r="C916" s="35">
        <v>4</v>
      </c>
      <c r="D916" s="55">
        <v>53.113700000000001</v>
      </c>
      <c r="E916" s="102">
        <v>2220</v>
      </c>
      <c r="F916" s="120">
        <v>909370</v>
      </c>
      <c r="G916" s="41">
        <v>100</v>
      </c>
      <c r="H916" s="50">
        <f t="shared" si="163"/>
        <v>909370</v>
      </c>
      <c r="I916" s="10">
        <f t="shared" si="162"/>
        <v>0</v>
      </c>
      <c r="J916" s="10">
        <f t="shared" si="164"/>
        <v>409.62612612612611</v>
      </c>
      <c r="K916" s="10">
        <f t="shared" si="165"/>
        <v>1569.6651626017419</v>
      </c>
      <c r="L916" s="10">
        <f t="shared" si="166"/>
        <v>2162369.2561411755</v>
      </c>
      <c r="M916" s="10"/>
      <c r="N916" s="10">
        <f t="shared" si="161"/>
        <v>2162369.2561411755</v>
      </c>
    </row>
    <row r="917" spans="1:14" x14ac:dyDescent="0.25">
      <c r="A917" s="35"/>
      <c r="B917" s="51" t="s">
        <v>627</v>
      </c>
      <c r="C917" s="35">
        <v>4</v>
      </c>
      <c r="D917" s="55">
        <v>54.958999999999996</v>
      </c>
      <c r="E917" s="102">
        <v>1613</v>
      </c>
      <c r="F917" s="120">
        <v>1384560</v>
      </c>
      <c r="G917" s="41">
        <v>100</v>
      </c>
      <c r="H917" s="50">
        <f t="shared" si="163"/>
        <v>1384560</v>
      </c>
      <c r="I917" s="10">
        <f t="shared" si="162"/>
        <v>0</v>
      </c>
      <c r="J917" s="10">
        <f t="shared" si="164"/>
        <v>858.37569745815256</v>
      </c>
      <c r="K917" s="10">
        <f t="shared" si="165"/>
        <v>1120.9155912697156</v>
      </c>
      <c r="L917" s="10">
        <f t="shared" si="166"/>
        <v>1638997.6893477975</v>
      </c>
      <c r="M917" s="10"/>
      <c r="N917" s="10">
        <f t="shared" si="161"/>
        <v>1638997.6893477975</v>
      </c>
    </row>
    <row r="918" spans="1:14" x14ac:dyDescent="0.25">
      <c r="A918" s="35"/>
      <c r="B918" s="51" t="s">
        <v>171</v>
      </c>
      <c r="C918" s="35">
        <v>4</v>
      </c>
      <c r="D918" s="55">
        <v>50.674500000000002</v>
      </c>
      <c r="E918" s="102">
        <v>1604</v>
      </c>
      <c r="F918" s="120">
        <v>1424870</v>
      </c>
      <c r="G918" s="41">
        <v>100</v>
      </c>
      <c r="H918" s="50">
        <f t="shared" si="163"/>
        <v>1424870</v>
      </c>
      <c r="I918" s="10">
        <f t="shared" si="162"/>
        <v>0</v>
      </c>
      <c r="J918" s="10">
        <f t="shared" si="164"/>
        <v>888.32294264339157</v>
      </c>
      <c r="K918" s="10">
        <f t="shared" si="165"/>
        <v>1090.9683460844765</v>
      </c>
      <c r="L918" s="10">
        <f t="shared" si="166"/>
        <v>1589599.1352321324</v>
      </c>
      <c r="M918" s="10"/>
      <c r="N918" s="10">
        <f t="shared" si="161"/>
        <v>1589599.1352321324</v>
      </c>
    </row>
    <row r="919" spans="1:14" x14ac:dyDescent="0.25">
      <c r="A919" s="35"/>
      <c r="B919" s="51" t="s">
        <v>628</v>
      </c>
      <c r="C919" s="35">
        <v>4</v>
      </c>
      <c r="D919" s="55">
        <v>47.912499999999994</v>
      </c>
      <c r="E919" s="102">
        <v>1930</v>
      </c>
      <c r="F919" s="120">
        <v>1519930</v>
      </c>
      <c r="G919" s="41">
        <v>100</v>
      </c>
      <c r="H919" s="50">
        <f t="shared" si="163"/>
        <v>1519930</v>
      </c>
      <c r="I919" s="10">
        <f t="shared" si="162"/>
        <v>0</v>
      </c>
      <c r="J919" s="10">
        <f t="shared" si="164"/>
        <v>787.52849740932641</v>
      </c>
      <c r="K919" s="10">
        <f t="shared" si="165"/>
        <v>1191.7627913185415</v>
      </c>
      <c r="L919" s="10">
        <f t="shared" si="166"/>
        <v>1744470.8572433277</v>
      </c>
      <c r="M919" s="10"/>
      <c r="N919" s="10">
        <f t="shared" si="161"/>
        <v>1744470.8572433277</v>
      </c>
    </row>
    <row r="920" spans="1:14" x14ac:dyDescent="0.25">
      <c r="A920" s="35"/>
      <c r="B920" s="51" t="s">
        <v>629</v>
      </c>
      <c r="C920" s="35">
        <v>4</v>
      </c>
      <c r="D920" s="55">
        <v>55.839199999999998</v>
      </c>
      <c r="E920" s="102">
        <v>2577</v>
      </c>
      <c r="F920" s="120">
        <v>1969340</v>
      </c>
      <c r="G920" s="41">
        <v>100</v>
      </c>
      <c r="H920" s="50">
        <f t="shared" si="163"/>
        <v>1969340</v>
      </c>
      <c r="I920" s="10">
        <f t="shared" si="162"/>
        <v>0</v>
      </c>
      <c r="J920" s="10">
        <f t="shared" si="164"/>
        <v>764.19868063639888</v>
      </c>
      <c r="K920" s="10">
        <f t="shared" si="165"/>
        <v>1215.0926080914692</v>
      </c>
      <c r="L920" s="10">
        <f t="shared" si="166"/>
        <v>1973239.2052196895</v>
      </c>
      <c r="M920" s="10"/>
      <c r="N920" s="10">
        <f t="shared" si="161"/>
        <v>1973239.2052196895</v>
      </c>
    </row>
    <row r="921" spans="1:14" x14ac:dyDescent="0.25">
      <c r="A921" s="35"/>
      <c r="B921" s="51" t="s">
        <v>630</v>
      </c>
      <c r="C921" s="35">
        <v>4</v>
      </c>
      <c r="D921" s="55">
        <v>30.313600000000001</v>
      </c>
      <c r="E921" s="102">
        <v>1960</v>
      </c>
      <c r="F921" s="120">
        <v>1058230</v>
      </c>
      <c r="G921" s="41">
        <v>100</v>
      </c>
      <c r="H921" s="50">
        <f t="shared" si="163"/>
        <v>1058230</v>
      </c>
      <c r="I921" s="10">
        <f t="shared" si="162"/>
        <v>0</v>
      </c>
      <c r="J921" s="10">
        <f t="shared" si="164"/>
        <v>539.91326530612241</v>
      </c>
      <c r="K921" s="10">
        <f t="shared" si="165"/>
        <v>1439.3780234217456</v>
      </c>
      <c r="L921" s="10">
        <f t="shared" si="166"/>
        <v>1868538.5448621826</v>
      </c>
      <c r="M921" s="10"/>
      <c r="N921" s="10">
        <f t="shared" si="161"/>
        <v>1868538.5448621826</v>
      </c>
    </row>
    <row r="922" spans="1:14" x14ac:dyDescent="0.25">
      <c r="A922" s="35"/>
      <c r="B922" s="51" t="s">
        <v>631</v>
      </c>
      <c r="C922" s="35">
        <v>4</v>
      </c>
      <c r="D922" s="55">
        <v>12.9727</v>
      </c>
      <c r="E922" s="102">
        <v>404</v>
      </c>
      <c r="F922" s="120">
        <v>385120</v>
      </c>
      <c r="G922" s="41">
        <v>100</v>
      </c>
      <c r="H922" s="50">
        <f t="shared" si="163"/>
        <v>385120</v>
      </c>
      <c r="I922" s="10">
        <f t="shared" si="162"/>
        <v>0</v>
      </c>
      <c r="J922" s="10">
        <f t="shared" si="164"/>
        <v>953.26732673267327</v>
      </c>
      <c r="K922" s="10">
        <f t="shared" si="165"/>
        <v>1026.0239619951949</v>
      </c>
      <c r="L922" s="10">
        <f t="shared" si="166"/>
        <v>1028863.036510359</v>
      </c>
      <c r="M922" s="10"/>
      <c r="N922" s="10">
        <f t="shared" si="161"/>
        <v>1028863.036510359</v>
      </c>
    </row>
    <row r="923" spans="1:14" x14ac:dyDescent="0.25">
      <c r="A923" s="35"/>
      <c r="B923" s="51" t="s">
        <v>632</v>
      </c>
      <c r="C923" s="35">
        <v>4</v>
      </c>
      <c r="D923" s="55">
        <v>53.3904</v>
      </c>
      <c r="E923" s="102">
        <v>3168</v>
      </c>
      <c r="F923" s="120">
        <v>3887050</v>
      </c>
      <c r="G923" s="41">
        <v>100</v>
      </c>
      <c r="H923" s="50">
        <f t="shared" si="163"/>
        <v>3887050</v>
      </c>
      <c r="I923" s="10">
        <f t="shared" si="162"/>
        <v>0</v>
      </c>
      <c r="J923" s="10">
        <f t="shared" si="164"/>
        <v>1226.9728535353536</v>
      </c>
      <c r="K923" s="10">
        <f t="shared" si="165"/>
        <v>752.31843519251447</v>
      </c>
      <c r="L923" s="10">
        <f t="shared" si="166"/>
        <v>1728062.6671228933</v>
      </c>
      <c r="M923" s="10"/>
      <c r="N923" s="10">
        <f t="shared" si="161"/>
        <v>1728062.6671228933</v>
      </c>
    </row>
    <row r="924" spans="1:14" x14ac:dyDescent="0.25">
      <c r="A924" s="35"/>
      <c r="B924" s="51" t="s">
        <v>244</v>
      </c>
      <c r="C924" s="35">
        <v>4</v>
      </c>
      <c r="D924" s="55">
        <v>38.387099999999997</v>
      </c>
      <c r="E924" s="102">
        <v>1402</v>
      </c>
      <c r="F924" s="120">
        <v>3205630</v>
      </c>
      <c r="G924" s="41">
        <v>100</v>
      </c>
      <c r="H924" s="50">
        <f t="shared" si="163"/>
        <v>3205630</v>
      </c>
      <c r="I924" s="10">
        <f t="shared" si="162"/>
        <v>0</v>
      </c>
      <c r="J924" s="10">
        <f t="shared" si="164"/>
        <v>2286.4693295292441</v>
      </c>
      <c r="K924" s="10">
        <f t="shared" si="165"/>
        <v>-307.17804080137603</v>
      </c>
      <c r="L924" s="10">
        <f t="shared" si="166"/>
        <v>562630.27030810551</v>
      </c>
      <c r="M924" s="10"/>
      <c r="N924" s="10">
        <f t="shared" si="161"/>
        <v>562630.27030810551</v>
      </c>
    </row>
    <row r="925" spans="1:14" x14ac:dyDescent="0.25">
      <c r="A925" s="35"/>
      <c r="B925" s="51" t="s">
        <v>633</v>
      </c>
      <c r="C925" s="35">
        <v>4</v>
      </c>
      <c r="D925" s="55">
        <v>37.928000000000004</v>
      </c>
      <c r="E925" s="102">
        <v>1583</v>
      </c>
      <c r="F925" s="120">
        <v>1587560</v>
      </c>
      <c r="G925" s="41">
        <v>100</v>
      </c>
      <c r="H925" s="50">
        <f t="shared" si="163"/>
        <v>1587560</v>
      </c>
      <c r="I925" s="10">
        <f t="shared" si="162"/>
        <v>0</v>
      </c>
      <c r="J925" s="10">
        <f t="shared" si="164"/>
        <v>1002.8806064434618</v>
      </c>
      <c r="K925" s="10">
        <f t="shared" si="165"/>
        <v>976.41068228440622</v>
      </c>
      <c r="L925" s="10">
        <f t="shared" si="166"/>
        <v>1422874.6230096146</v>
      </c>
      <c r="M925" s="10"/>
      <c r="N925" s="10">
        <f t="shared" si="161"/>
        <v>1422874.6230096146</v>
      </c>
    </row>
    <row r="926" spans="1:14" x14ac:dyDescent="0.25">
      <c r="A926" s="35"/>
      <c r="B926" s="51" t="s">
        <v>634</v>
      </c>
      <c r="C926" s="35">
        <v>4</v>
      </c>
      <c r="D926" s="55">
        <v>42.626199999999997</v>
      </c>
      <c r="E926" s="102">
        <v>1666</v>
      </c>
      <c r="F926" s="120">
        <v>4300710</v>
      </c>
      <c r="G926" s="41">
        <v>100</v>
      </c>
      <c r="H926" s="50">
        <f t="shared" si="163"/>
        <v>4300710</v>
      </c>
      <c r="I926" s="10">
        <f t="shared" si="162"/>
        <v>0</v>
      </c>
      <c r="J926" s="10">
        <f t="shared" si="164"/>
        <v>2581.4585834333734</v>
      </c>
      <c r="K926" s="10">
        <f t="shared" si="165"/>
        <v>-602.16729470550536</v>
      </c>
      <c r="L926" s="10">
        <f t="shared" si="166"/>
        <v>653195.12914455461</v>
      </c>
      <c r="M926" s="10"/>
      <c r="N926" s="10">
        <f t="shared" si="161"/>
        <v>653195.12914455461</v>
      </c>
    </row>
    <row r="927" spans="1:14" x14ac:dyDescent="0.25">
      <c r="A927" s="35"/>
      <c r="B927" s="51" t="s">
        <v>844</v>
      </c>
      <c r="C927" s="35">
        <v>4</v>
      </c>
      <c r="D927" s="55">
        <v>47.831499999999998</v>
      </c>
      <c r="E927" s="102">
        <v>2335</v>
      </c>
      <c r="F927" s="120">
        <v>2510670</v>
      </c>
      <c r="G927" s="41">
        <v>100</v>
      </c>
      <c r="H927" s="50">
        <f t="shared" si="163"/>
        <v>2510670</v>
      </c>
      <c r="I927" s="10">
        <f t="shared" si="162"/>
        <v>0</v>
      </c>
      <c r="J927" s="10">
        <f t="shared" si="164"/>
        <v>1075.2334047109207</v>
      </c>
      <c r="K927" s="10">
        <f t="shared" si="165"/>
        <v>904.05788401694736</v>
      </c>
      <c r="L927" s="10">
        <f t="shared" si="166"/>
        <v>1609248.0831719325</v>
      </c>
      <c r="M927" s="10"/>
      <c r="N927" s="10">
        <f t="shared" si="161"/>
        <v>1609248.0831719325</v>
      </c>
    </row>
    <row r="928" spans="1:14" x14ac:dyDescent="0.25">
      <c r="A928" s="35"/>
      <c r="B928" s="51" t="s">
        <v>635</v>
      </c>
      <c r="C928" s="35">
        <v>4</v>
      </c>
      <c r="D928" s="55">
        <v>31.9847</v>
      </c>
      <c r="E928" s="102">
        <v>481</v>
      </c>
      <c r="F928" s="120">
        <v>1161750</v>
      </c>
      <c r="G928" s="41">
        <v>100</v>
      </c>
      <c r="H928" s="50">
        <f t="shared" si="163"/>
        <v>1161750</v>
      </c>
      <c r="I928" s="10">
        <f t="shared" si="162"/>
        <v>0</v>
      </c>
      <c r="J928" s="10">
        <f t="shared" si="164"/>
        <v>2415.2806652806653</v>
      </c>
      <c r="K928" s="10">
        <f t="shared" si="165"/>
        <v>-435.98937655279724</v>
      </c>
      <c r="L928" s="10">
        <f t="shared" si="166"/>
        <v>289829.58624879835</v>
      </c>
      <c r="M928" s="10"/>
      <c r="N928" s="10">
        <f t="shared" si="161"/>
        <v>289829.58624879835</v>
      </c>
    </row>
    <row r="929" spans="1:14" x14ac:dyDescent="0.25">
      <c r="A929" s="35"/>
      <c r="B929" s="51" t="s">
        <v>636</v>
      </c>
      <c r="C929" s="35">
        <v>4</v>
      </c>
      <c r="D929" s="55">
        <v>42.980699999999999</v>
      </c>
      <c r="E929" s="102">
        <v>2488</v>
      </c>
      <c r="F929" s="120">
        <v>1490090</v>
      </c>
      <c r="G929" s="41">
        <v>100</v>
      </c>
      <c r="H929" s="50">
        <f t="shared" si="163"/>
        <v>1490090</v>
      </c>
      <c r="I929" s="10">
        <f t="shared" si="162"/>
        <v>0</v>
      </c>
      <c r="J929" s="10">
        <f t="shared" si="164"/>
        <v>598.91077170418009</v>
      </c>
      <c r="K929" s="10">
        <f t="shared" si="165"/>
        <v>1380.3805170236878</v>
      </c>
      <c r="L929" s="10">
        <f t="shared" si="166"/>
        <v>2021947.1655073841</v>
      </c>
      <c r="M929" s="10"/>
      <c r="N929" s="10">
        <f t="shared" si="161"/>
        <v>2021947.1655073841</v>
      </c>
    </row>
    <row r="930" spans="1:14" x14ac:dyDescent="0.25">
      <c r="A930" s="35"/>
      <c r="B930" s="51" t="s">
        <v>897</v>
      </c>
      <c r="C930" s="35">
        <v>3</v>
      </c>
      <c r="D930" s="55">
        <v>22.766300000000001</v>
      </c>
      <c r="E930" s="102">
        <v>5419</v>
      </c>
      <c r="F930" s="120">
        <v>25967980</v>
      </c>
      <c r="G930" s="41">
        <v>50</v>
      </c>
      <c r="H930" s="50">
        <f t="shared" si="163"/>
        <v>12983990</v>
      </c>
      <c r="I930" s="10">
        <f t="shared" si="162"/>
        <v>12983990</v>
      </c>
      <c r="J930" s="10">
        <f t="shared" si="164"/>
        <v>4792.0243587377745</v>
      </c>
      <c r="K930" s="10">
        <f t="shared" si="165"/>
        <v>-2812.7330700099064</v>
      </c>
      <c r="L930" s="10">
        <f t="shared" si="166"/>
        <v>1528428.5224285659</v>
      </c>
      <c r="M930" s="10"/>
      <c r="N930" s="10">
        <f t="shared" si="161"/>
        <v>1528428.5224285659</v>
      </c>
    </row>
    <row r="931" spans="1:14" x14ac:dyDescent="0.25">
      <c r="A931" s="35"/>
      <c r="B931" s="51" t="s">
        <v>344</v>
      </c>
      <c r="C931" s="35">
        <v>4</v>
      </c>
      <c r="D931" s="55">
        <v>24.2531</v>
      </c>
      <c r="E931" s="102">
        <v>814</v>
      </c>
      <c r="F931" s="120">
        <v>481910</v>
      </c>
      <c r="G931" s="41">
        <v>100</v>
      </c>
      <c r="H931" s="50">
        <f t="shared" si="163"/>
        <v>481910</v>
      </c>
      <c r="I931" s="10">
        <f t="shared" si="162"/>
        <v>0</v>
      </c>
      <c r="J931" s="10">
        <f t="shared" si="164"/>
        <v>592.02702702702697</v>
      </c>
      <c r="K931" s="10">
        <f t="shared" si="165"/>
        <v>1387.264261700841</v>
      </c>
      <c r="L931" s="10">
        <f t="shared" si="166"/>
        <v>1495375.297021376</v>
      </c>
      <c r="M931" s="10"/>
      <c r="N931" s="10">
        <f t="shared" si="161"/>
        <v>1495375.297021376</v>
      </c>
    </row>
    <row r="932" spans="1:14" x14ac:dyDescent="0.25">
      <c r="A932" s="35"/>
      <c r="B932" s="51" t="s">
        <v>637</v>
      </c>
      <c r="C932" s="35">
        <v>4</v>
      </c>
      <c r="D932" s="55">
        <v>111.4866</v>
      </c>
      <c r="E932" s="102">
        <v>5121</v>
      </c>
      <c r="F932" s="120">
        <v>3672160</v>
      </c>
      <c r="G932" s="41">
        <v>100</v>
      </c>
      <c r="H932" s="50">
        <f t="shared" si="163"/>
        <v>3672160</v>
      </c>
      <c r="I932" s="10">
        <f t="shared" si="162"/>
        <v>0</v>
      </c>
      <c r="J932" s="10">
        <f t="shared" si="164"/>
        <v>717.07869556727201</v>
      </c>
      <c r="K932" s="10">
        <f t="shared" si="165"/>
        <v>1262.212593160596</v>
      </c>
      <c r="L932" s="10">
        <f t="shared" si="166"/>
        <v>2961443.005942205</v>
      </c>
      <c r="M932" s="10"/>
      <c r="N932" s="10">
        <f t="shared" si="161"/>
        <v>2961443.005942205</v>
      </c>
    </row>
    <row r="933" spans="1:14" x14ac:dyDescent="0.25">
      <c r="A933" s="35"/>
      <c r="B933" s="51" t="s">
        <v>638</v>
      </c>
      <c r="C933" s="35">
        <v>4</v>
      </c>
      <c r="D933" s="55">
        <v>30.6875</v>
      </c>
      <c r="E933" s="102">
        <v>1396</v>
      </c>
      <c r="F933" s="120">
        <v>1265250</v>
      </c>
      <c r="G933" s="41">
        <v>100</v>
      </c>
      <c r="H933" s="50">
        <f t="shared" si="163"/>
        <v>1265250</v>
      </c>
      <c r="I933" s="10">
        <f t="shared" si="162"/>
        <v>0</v>
      </c>
      <c r="J933" s="10">
        <f t="shared" si="164"/>
        <v>906.33954154727792</v>
      </c>
      <c r="K933" s="10">
        <f t="shared" si="165"/>
        <v>1072.9517471805902</v>
      </c>
      <c r="L933" s="10">
        <f t="shared" si="166"/>
        <v>1417549.208305212</v>
      </c>
      <c r="M933" s="10"/>
      <c r="N933" s="10">
        <f t="shared" si="161"/>
        <v>1417549.208305212</v>
      </c>
    </row>
    <row r="934" spans="1:14" x14ac:dyDescent="0.25">
      <c r="A934" s="35"/>
      <c r="B934" s="51" t="s">
        <v>639</v>
      </c>
      <c r="C934" s="35">
        <v>4</v>
      </c>
      <c r="D934" s="55">
        <v>90.729400000000012</v>
      </c>
      <c r="E934" s="102">
        <v>2556</v>
      </c>
      <c r="F934" s="120">
        <v>1805230</v>
      </c>
      <c r="G934" s="41">
        <v>100</v>
      </c>
      <c r="H934" s="50">
        <f t="shared" si="163"/>
        <v>1805230</v>
      </c>
      <c r="I934" s="10">
        <f t="shared" si="162"/>
        <v>0</v>
      </c>
      <c r="J934" s="10">
        <f t="shared" si="164"/>
        <v>706.2715179968701</v>
      </c>
      <c r="K934" s="10">
        <f t="shared" si="165"/>
        <v>1273.0197707309981</v>
      </c>
      <c r="L934" s="10">
        <f t="shared" si="166"/>
        <v>2195658.1656927937</v>
      </c>
      <c r="M934" s="10"/>
      <c r="N934" s="10">
        <f t="shared" si="161"/>
        <v>2195658.1656927937</v>
      </c>
    </row>
    <row r="935" spans="1:14" x14ac:dyDescent="0.25">
      <c r="A935" s="35"/>
      <c r="B935" s="4"/>
      <c r="C935" s="4"/>
      <c r="D935" s="55">
        <v>0</v>
      </c>
      <c r="E935" s="104"/>
      <c r="F935" s="65"/>
      <c r="G935" s="41"/>
      <c r="H935" s="65"/>
      <c r="I935" s="66"/>
      <c r="J935" s="66"/>
      <c r="K935" s="10"/>
      <c r="L935" s="10"/>
      <c r="M935" s="10"/>
      <c r="N935" s="10"/>
    </row>
    <row r="936" spans="1:14" x14ac:dyDescent="0.25">
      <c r="A936" s="30" t="s">
        <v>166</v>
      </c>
      <c r="B936" s="43" t="s">
        <v>2</v>
      </c>
      <c r="C936" s="44"/>
      <c r="D936" s="3">
        <v>673.69040000000018</v>
      </c>
      <c r="E936" s="105">
        <f>E937</f>
        <v>29623</v>
      </c>
      <c r="F936" s="37">
        <v>0</v>
      </c>
      <c r="G936" s="41"/>
      <c r="H936" s="37">
        <f>H938</f>
        <v>8210715</v>
      </c>
      <c r="I936" s="8">
        <f>I938</f>
        <v>-8210715</v>
      </c>
      <c r="J936" s="8"/>
      <c r="K936" s="10"/>
      <c r="L936" s="10"/>
      <c r="M936" s="9">
        <f>M938</f>
        <v>12929727.864699855</v>
      </c>
      <c r="N936" s="8">
        <f t="shared" si="161"/>
        <v>12929727.864699855</v>
      </c>
    </row>
    <row r="937" spans="1:14" x14ac:dyDescent="0.25">
      <c r="A937" s="30" t="s">
        <v>166</v>
      </c>
      <c r="B937" s="43" t="s">
        <v>3</v>
      </c>
      <c r="C937" s="44"/>
      <c r="D937" s="3">
        <v>673.69040000000018</v>
      </c>
      <c r="E937" s="105">
        <f>SUM(E939:E953)</f>
        <v>29623</v>
      </c>
      <c r="F937" s="37">
        <f>SUM(F939:F953)</f>
        <v>49569890</v>
      </c>
      <c r="G937" s="41"/>
      <c r="H937" s="37">
        <f>SUM(H939:H953)</f>
        <v>33148460</v>
      </c>
      <c r="I937" s="8">
        <f>SUM(I939:I953)</f>
        <v>16421430</v>
      </c>
      <c r="J937" s="8"/>
      <c r="K937" s="10"/>
      <c r="L937" s="8">
        <f>SUM(L939:L953)</f>
        <v>24342953.181853026</v>
      </c>
      <c r="M937" s="10"/>
      <c r="N937" s="8">
        <f t="shared" si="161"/>
        <v>24342953.181853026</v>
      </c>
    </row>
    <row r="938" spans="1:14" x14ac:dyDescent="0.25">
      <c r="A938" s="35"/>
      <c r="B938" s="51" t="s">
        <v>26</v>
      </c>
      <c r="C938" s="35">
        <v>2</v>
      </c>
      <c r="D938" s="55">
        <v>0</v>
      </c>
      <c r="E938" s="108"/>
      <c r="F938" s="50">
        <v>0</v>
      </c>
      <c r="G938" s="41">
        <v>25</v>
      </c>
      <c r="H938" s="50">
        <f>F950*G938/100</f>
        <v>8210715</v>
      </c>
      <c r="I938" s="10">
        <f t="shared" ref="I938:I953" si="167">F938-H938</f>
        <v>-8210715</v>
      </c>
      <c r="J938" s="10"/>
      <c r="K938" s="10"/>
      <c r="L938" s="10"/>
      <c r="M938" s="10">
        <f>($L$7*$L$8*E936/$L$10)+($L$7*$L$9*D936/$L$11)</f>
        <v>12929727.864699855</v>
      </c>
      <c r="N938" s="10">
        <f t="shared" si="161"/>
        <v>12929727.864699855</v>
      </c>
    </row>
    <row r="939" spans="1:14" x14ac:dyDescent="0.25">
      <c r="A939" s="35"/>
      <c r="B939" s="51" t="s">
        <v>640</v>
      </c>
      <c r="C939" s="35">
        <v>4</v>
      </c>
      <c r="D939" s="55">
        <v>35.155100000000004</v>
      </c>
      <c r="E939" s="102">
        <v>956</v>
      </c>
      <c r="F939" s="120">
        <v>912820</v>
      </c>
      <c r="G939" s="41">
        <v>100</v>
      </c>
      <c r="H939" s="50">
        <f t="shared" ref="H939:H953" si="168">F939*G939/100</f>
        <v>912820</v>
      </c>
      <c r="I939" s="10">
        <f t="shared" si="167"/>
        <v>0</v>
      </c>
      <c r="J939" s="10">
        <f t="shared" ref="J939:J953" si="169">F939/E939</f>
        <v>954.83263598326357</v>
      </c>
      <c r="K939" s="10">
        <f t="shared" ref="K939:K953" si="170">$J$11*$J$19-J939</f>
        <v>1024.4586527446045</v>
      </c>
      <c r="L939" s="10">
        <f t="shared" ref="L939:L953" si="171">IF(K939&gt;0,$J$7*$J$8*(K939/$K$19),0)+$J$7*$J$9*(E939/$E$19)+$J$7*$J$10*(D939/$D$19)</f>
        <v>1285443.6321098134</v>
      </c>
      <c r="M939" s="10"/>
      <c r="N939" s="10">
        <f t="shared" si="161"/>
        <v>1285443.6321098134</v>
      </c>
    </row>
    <row r="940" spans="1:14" x14ac:dyDescent="0.25">
      <c r="A940" s="35"/>
      <c r="B940" s="51" t="s">
        <v>641</v>
      </c>
      <c r="C940" s="35">
        <v>4</v>
      </c>
      <c r="D940" s="55">
        <v>65.399599999999992</v>
      </c>
      <c r="E940" s="102">
        <v>1478</v>
      </c>
      <c r="F940" s="120">
        <v>1581540</v>
      </c>
      <c r="G940" s="41">
        <v>100</v>
      </c>
      <c r="H940" s="50">
        <f t="shared" si="168"/>
        <v>1581540</v>
      </c>
      <c r="I940" s="10">
        <f t="shared" si="167"/>
        <v>0</v>
      </c>
      <c r="J940" s="10">
        <f t="shared" si="169"/>
        <v>1070.0541271989175</v>
      </c>
      <c r="K940" s="10">
        <f t="shared" si="170"/>
        <v>909.23716152895054</v>
      </c>
      <c r="L940" s="10">
        <f t="shared" si="171"/>
        <v>1480768.3757559441</v>
      </c>
      <c r="M940" s="10"/>
      <c r="N940" s="10">
        <f t="shared" si="161"/>
        <v>1480768.3757559441</v>
      </c>
    </row>
    <row r="941" spans="1:14" x14ac:dyDescent="0.25">
      <c r="A941" s="35"/>
      <c r="B941" s="51" t="s">
        <v>642</v>
      </c>
      <c r="C941" s="35">
        <v>4</v>
      </c>
      <c r="D941" s="55">
        <v>20.309100000000001</v>
      </c>
      <c r="E941" s="102">
        <v>494</v>
      </c>
      <c r="F941" s="120">
        <v>553790</v>
      </c>
      <c r="G941" s="41">
        <v>100</v>
      </c>
      <c r="H941" s="50">
        <f t="shared" si="168"/>
        <v>553790</v>
      </c>
      <c r="I941" s="10">
        <f t="shared" si="167"/>
        <v>0</v>
      </c>
      <c r="J941" s="10">
        <f t="shared" si="169"/>
        <v>1121.0323886639676</v>
      </c>
      <c r="K941" s="10">
        <f t="shared" si="170"/>
        <v>858.25890006390046</v>
      </c>
      <c r="L941" s="10">
        <f t="shared" si="171"/>
        <v>949935.61504029774</v>
      </c>
      <c r="M941" s="10"/>
      <c r="N941" s="10">
        <f t="shared" si="161"/>
        <v>949935.61504029774</v>
      </c>
    </row>
    <row r="942" spans="1:14" x14ac:dyDescent="0.25">
      <c r="A942" s="35"/>
      <c r="B942" s="51" t="s">
        <v>643</v>
      </c>
      <c r="C942" s="35">
        <v>4</v>
      </c>
      <c r="D942" s="55">
        <v>22.101399999999998</v>
      </c>
      <c r="E942" s="102">
        <v>663</v>
      </c>
      <c r="F942" s="120">
        <v>498890</v>
      </c>
      <c r="G942" s="41">
        <v>100</v>
      </c>
      <c r="H942" s="50">
        <f t="shared" si="168"/>
        <v>498890</v>
      </c>
      <c r="I942" s="10">
        <f t="shared" si="167"/>
        <v>0</v>
      </c>
      <c r="J942" s="10">
        <f t="shared" si="169"/>
        <v>752.47360482654597</v>
      </c>
      <c r="K942" s="10">
        <f t="shared" si="170"/>
        <v>1226.8176839013222</v>
      </c>
      <c r="L942" s="10">
        <f t="shared" si="171"/>
        <v>1310979.2247673764</v>
      </c>
      <c r="M942" s="10"/>
      <c r="N942" s="10">
        <f t="shared" si="161"/>
        <v>1310979.2247673764</v>
      </c>
    </row>
    <row r="943" spans="1:14" x14ac:dyDescent="0.25">
      <c r="A943" s="35"/>
      <c r="B943" s="51" t="s">
        <v>845</v>
      </c>
      <c r="C943" s="35">
        <v>4</v>
      </c>
      <c r="D943" s="55">
        <v>31.037700000000001</v>
      </c>
      <c r="E943" s="102">
        <v>633</v>
      </c>
      <c r="F943" s="120">
        <v>352910</v>
      </c>
      <c r="G943" s="41">
        <v>100</v>
      </c>
      <c r="H943" s="50">
        <f t="shared" si="168"/>
        <v>352910</v>
      </c>
      <c r="I943" s="10">
        <f t="shared" si="167"/>
        <v>0</v>
      </c>
      <c r="J943" s="10">
        <f t="shared" si="169"/>
        <v>557.51974723538706</v>
      </c>
      <c r="K943" s="10">
        <f t="shared" si="170"/>
        <v>1421.771541492481</v>
      </c>
      <c r="L943" s="10">
        <f t="shared" si="171"/>
        <v>1511962.5724854078</v>
      </c>
      <c r="M943" s="10"/>
      <c r="N943" s="10">
        <f t="shared" si="161"/>
        <v>1511962.5724854078</v>
      </c>
    </row>
    <row r="944" spans="1:14" x14ac:dyDescent="0.25">
      <c r="A944" s="35"/>
      <c r="B944" s="51" t="s">
        <v>644</v>
      </c>
      <c r="C944" s="35">
        <v>4</v>
      </c>
      <c r="D944" s="55">
        <v>41.298199999999994</v>
      </c>
      <c r="E944" s="102">
        <v>1179</v>
      </c>
      <c r="F944" s="120">
        <v>607330</v>
      </c>
      <c r="G944" s="41">
        <v>100</v>
      </c>
      <c r="H944" s="50">
        <f t="shared" si="168"/>
        <v>607330</v>
      </c>
      <c r="I944" s="10">
        <f t="shared" si="167"/>
        <v>0</v>
      </c>
      <c r="J944" s="10">
        <f t="shared" si="169"/>
        <v>515.12298558100088</v>
      </c>
      <c r="K944" s="10">
        <f t="shared" si="170"/>
        <v>1464.1683031468672</v>
      </c>
      <c r="L944" s="10">
        <f t="shared" si="171"/>
        <v>1742358.4539166198</v>
      </c>
      <c r="M944" s="10"/>
      <c r="N944" s="10">
        <f t="shared" si="161"/>
        <v>1742358.4539166198</v>
      </c>
    </row>
    <row r="945" spans="1:14" x14ac:dyDescent="0.25">
      <c r="A945" s="35"/>
      <c r="B945" s="51" t="s">
        <v>846</v>
      </c>
      <c r="C945" s="35">
        <v>4</v>
      </c>
      <c r="D945" s="55">
        <v>13.3012</v>
      </c>
      <c r="E945" s="102">
        <v>621</v>
      </c>
      <c r="F945" s="120">
        <v>405090</v>
      </c>
      <c r="G945" s="41">
        <v>100</v>
      </c>
      <c r="H945" s="50">
        <f t="shared" si="168"/>
        <v>405090</v>
      </c>
      <c r="I945" s="10">
        <f t="shared" si="167"/>
        <v>0</v>
      </c>
      <c r="J945" s="10">
        <f t="shared" si="169"/>
        <v>652.31884057971013</v>
      </c>
      <c r="K945" s="10">
        <f t="shared" si="170"/>
        <v>1326.972448148158</v>
      </c>
      <c r="L945" s="10">
        <f t="shared" si="171"/>
        <v>1338410.2997078223</v>
      </c>
      <c r="M945" s="10"/>
      <c r="N945" s="10">
        <f t="shared" si="161"/>
        <v>1338410.2997078223</v>
      </c>
    </row>
    <row r="946" spans="1:14" x14ac:dyDescent="0.25">
      <c r="A946" s="35"/>
      <c r="B946" s="51" t="s">
        <v>645</v>
      </c>
      <c r="C946" s="35">
        <v>4</v>
      </c>
      <c r="D946" s="55">
        <v>56.828500000000005</v>
      </c>
      <c r="E946" s="102">
        <v>1930</v>
      </c>
      <c r="F946" s="120">
        <v>1769790</v>
      </c>
      <c r="G946" s="41">
        <v>100</v>
      </c>
      <c r="H946" s="50">
        <f t="shared" si="168"/>
        <v>1769790</v>
      </c>
      <c r="I946" s="10">
        <f t="shared" si="167"/>
        <v>0</v>
      </c>
      <c r="J946" s="10">
        <f t="shared" si="169"/>
        <v>916.98963730569949</v>
      </c>
      <c r="K946" s="10">
        <f t="shared" si="170"/>
        <v>1062.3016514221686</v>
      </c>
      <c r="L946" s="10">
        <f t="shared" si="171"/>
        <v>1682221.5364798799</v>
      </c>
      <c r="M946" s="10"/>
      <c r="N946" s="10">
        <f t="shared" si="161"/>
        <v>1682221.5364798799</v>
      </c>
    </row>
    <row r="947" spans="1:14" x14ac:dyDescent="0.25">
      <c r="A947" s="35"/>
      <c r="B947" s="51" t="s">
        <v>646</v>
      </c>
      <c r="C947" s="35">
        <v>4</v>
      </c>
      <c r="D947" s="55">
        <v>28.1523</v>
      </c>
      <c r="E947" s="102">
        <v>563</v>
      </c>
      <c r="F947" s="120">
        <v>372520</v>
      </c>
      <c r="G947" s="41">
        <v>100</v>
      </c>
      <c r="H947" s="50">
        <f t="shared" si="168"/>
        <v>372520</v>
      </c>
      <c r="I947" s="10">
        <f t="shared" si="167"/>
        <v>0</v>
      </c>
      <c r="J947" s="10">
        <f t="shared" si="169"/>
        <v>661.66962699822375</v>
      </c>
      <c r="K947" s="10">
        <f t="shared" si="170"/>
        <v>1317.6216617296443</v>
      </c>
      <c r="L947" s="10">
        <f t="shared" si="171"/>
        <v>1391904.1010255152</v>
      </c>
      <c r="M947" s="10"/>
      <c r="N947" s="10">
        <f t="shared" si="161"/>
        <v>1391904.1010255152</v>
      </c>
    </row>
    <row r="948" spans="1:14" x14ac:dyDescent="0.25">
      <c r="A948" s="35"/>
      <c r="B948" s="51" t="s">
        <v>647</v>
      </c>
      <c r="C948" s="35">
        <v>4</v>
      </c>
      <c r="D948" s="55">
        <v>25.659999999999997</v>
      </c>
      <c r="E948" s="102">
        <v>1008</v>
      </c>
      <c r="F948" s="120">
        <v>687260</v>
      </c>
      <c r="G948" s="41">
        <v>100</v>
      </c>
      <c r="H948" s="50">
        <f t="shared" si="168"/>
        <v>687260</v>
      </c>
      <c r="I948" s="10">
        <f t="shared" si="167"/>
        <v>0</v>
      </c>
      <c r="J948" s="10">
        <f t="shared" si="169"/>
        <v>681.80555555555554</v>
      </c>
      <c r="K948" s="10">
        <f t="shared" si="170"/>
        <v>1297.4857331723124</v>
      </c>
      <c r="L948" s="10">
        <f t="shared" si="171"/>
        <v>1478157.9005610701</v>
      </c>
      <c r="M948" s="10"/>
      <c r="N948" s="10">
        <f t="shared" si="161"/>
        <v>1478157.9005610701</v>
      </c>
    </row>
    <row r="949" spans="1:14" x14ac:dyDescent="0.25">
      <c r="A949" s="35"/>
      <c r="B949" s="51" t="s">
        <v>620</v>
      </c>
      <c r="C949" s="35">
        <v>4</v>
      </c>
      <c r="D949" s="55">
        <v>21.178100000000001</v>
      </c>
      <c r="E949" s="102">
        <v>303</v>
      </c>
      <c r="F949" s="120">
        <v>105550</v>
      </c>
      <c r="G949" s="41">
        <v>100</v>
      </c>
      <c r="H949" s="50">
        <f t="shared" si="168"/>
        <v>105550</v>
      </c>
      <c r="I949" s="10">
        <f t="shared" si="167"/>
        <v>0</v>
      </c>
      <c r="J949" s="10">
        <f t="shared" si="169"/>
        <v>348.34983498349834</v>
      </c>
      <c r="K949" s="10">
        <f t="shared" si="170"/>
        <v>1630.9414537443697</v>
      </c>
      <c r="L949" s="10">
        <f t="shared" si="171"/>
        <v>1549983.8684924436</v>
      </c>
      <c r="M949" s="10"/>
      <c r="N949" s="10">
        <f t="shared" ref="N949:N1012" si="172">L949+M949</f>
        <v>1549983.8684924436</v>
      </c>
    </row>
    <row r="950" spans="1:14" x14ac:dyDescent="0.25">
      <c r="A950" s="35"/>
      <c r="B950" s="51" t="s">
        <v>898</v>
      </c>
      <c r="C950" s="35">
        <v>3</v>
      </c>
      <c r="D950" s="55">
        <v>112.4183</v>
      </c>
      <c r="E950" s="102">
        <v>11784</v>
      </c>
      <c r="F950" s="120">
        <v>32842860</v>
      </c>
      <c r="G950" s="41">
        <v>50</v>
      </c>
      <c r="H950" s="50">
        <f t="shared" si="168"/>
        <v>16421430</v>
      </c>
      <c r="I950" s="10">
        <f t="shared" si="167"/>
        <v>16421430</v>
      </c>
      <c r="J950" s="10">
        <f t="shared" si="169"/>
        <v>2787.0723014256619</v>
      </c>
      <c r="K950" s="10">
        <f t="shared" si="170"/>
        <v>-807.78101269779381</v>
      </c>
      <c r="L950" s="10">
        <f t="shared" si="171"/>
        <v>3647353.5442181816</v>
      </c>
      <c r="M950" s="10"/>
      <c r="N950" s="10">
        <f t="shared" si="172"/>
        <v>3647353.5442181816</v>
      </c>
    </row>
    <row r="951" spans="1:14" x14ac:dyDescent="0.25">
      <c r="A951" s="35"/>
      <c r="B951" s="51" t="s">
        <v>648</v>
      </c>
      <c r="C951" s="35">
        <v>4</v>
      </c>
      <c r="D951" s="55">
        <v>81.494199999999992</v>
      </c>
      <c r="E951" s="102">
        <v>3931</v>
      </c>
      <c r="F951" s="120">
        <v>3562890</v>
      </c>
      <c r="G951" s="41">
        <v>100</v>
      </c>
      <c r="H951" s="50">
        <f t="shared" si="168"/>
        <v>3562890</v>
      </c>
      <c r="I951" s="10">
        <f t="shared" si="167"/>
        <v>0</v>
      </c>
      <c r="J951" s="10">
        <f t="shared" si="169"/>
        <v>906.35716102772835</v>
      </c>
      <c r="K951" s="10">
        <f t="shared" si="170"/>
        <v>1072.9341277001397</v>
      </c>
      <c r="L951" s="10">
        <f t="shared" si="171"/>
        <v>2339135.9698177469</v>
      </c>
      <c r="M951" s="10"/>
      <c r="N951" s="10">
        <f t="shared" si="172"/>
        <v>2339135.9698177469</v>
      </c>
    </row>
    <row r="952" spans="1:14" x14ac:dyDescent="0.25">
      <c r="A952" s="35"/>
      <c r="B952" s="51" t="s">
        <v>191</v>
      </c>
      <c r="C952" s="35">
        <v>4</v>
      </c>
      <c r="D952" s="55">
        <v>86.251200000000011</v>
      </c>
      <c r="E952" s="102">
        <v>2888</v>
      </c>
      <c r="F952" s="120">
        <v>3345840</v>
      </c>
      <c r="G952" s="41">
        <v>100</v>
      </c>
      <c r="H952" s="50">
        <f t="shared" si="168"/>
        <v>3345840</v>
      </c>
      <c r="I952" s="10">
        <f t="shared" si="167"/>
        <v>0</v>
      </c>
      <c r="J952" s="10">
        <f t="shared" si="169"/>
        <v>1158.5318559556786</v>
      </c>
      <c r="K952" s="10">
        <f t="shared" si="170"/>
        <v>820.75943277218948</v>
      </c>
      <c r="L952" s="10">
        <f t="shared" si="171"/>
        <v>1881368.6163489048</v>
      </c>
      <c r="M952" s="10"/>
      <c r="N952" s="10">
        <f t="shared" si="172"/>
        <v>1881368.6163489048</v>
      </c>
    </row>
    <row r="953" spans="1:14" x14ac:dyDescent="0.25">
      <c r="A953" s="35"/>
      <c r="B953" s="51" t="s">
        <v>649</v>
      </c>
      <c r="C953" s="35">
        <v>4</v>
      </c>
      <c r="D953" s="55">
        <v>33.105499999999999</v>
      </c>
      <c r="E953" s="102">
        <v>1192</v>
      </c>
      <c r="F953" s="120">
        <v>1970810</v>
      </c>
      <c r="G953" s="41">
        <v>100</v>
      </c>
      <c r="H953" s="50">
        <f t="shared" si="168"/>
        <v>1970810</v>
      </c>
      <c r="I953" s="10">
        <f t="shared" si="167"/>
        <v>0</v>
      </c>
      <c r="J953" s="10">
        <f t="shared" si="169"/>
        <v>1653.3640939597315</v>
      </c>
      <c r="K953" s="10">
        <f t="shared" si="170"/>
        <v>325.92719476813659</v>
      </c>
      <c r="L953" s="10">
        <f t="shared" si="171"/>
        <v>752969.47112600389</v>
      </c>
      <c r="M953" s="10"/>
      <c r="N953" s="10">
        <f t="shared" si="172"/>
        <v>752969.47112600389</v>
      </c>
    </row>
    <row r="954" spans="1:14" x14ac:dyDescent="0.25">
      <c r="A954" s="35"/>
      <c r="B954" s="4"/>
      <c r="C954" s="4"/>
      <c r="D954" s="55">
        <v>0</v>
      </c>
      <c r="E954" s="104"/>
      <c r="F954" s="65"/>
      <c r="G954" s="41"/>
      <c r="H954" s="65"/>
      <c r="I954" s="66"/>
      <c r="J954" s="66"/>
      <c r="K954" s="10"/>
      <c r="L954" s="10"/>
      <c r="M954" s="10"/>
      <c r="N954" s="10"/>
    </row>
    <row r="955" spans="1:14" x14ac:dyDescent="0.25">
      <c r="A955" s="30" t="s">
        <v>650</v>
      </c>
      <c r="B955" s="43" t="s">
        <v>2</v>
      </c>
      <c r="C955" s="44"/>
      <c r="D955" s="3">
        <v>848.61710000000016</v>
      </c>
      <c r="E955" s="105">
        <f>E956</f>
        <v>41613</v>
      </c>
      <c r="F955" s="37">
        <v>0</v>
      </c>
      <c r="G955" s="41"/>
      <c r="H955" s="37">
        <f>H957</f>
        <v>4832180</v>
      </c>
      <c r="I955" s="8">
        <f>I957</f>
        <v>-4832180</v>
      </c>
      <c r="J955" s="8"/>
      <c r="K955" s="10"/>
      <c r="L955" s="10"/>
      <c r="M955" s="9">
        <f>M957</f>
        <v>17302498.106288459</v>
      </c>
      <c r="N955" s="8">
        <f t="shared" si="172"/>
        <v>17302498.106288459</v>
      </c>
    </row>
    <row r="956" spans="1:14" x14ac:dyDescent="0.25">
      <c r="A956" s="30" t="s">
        <v>650</v>
      </c>
      <c r="B956" s="43" t="s">
        <v>3</v>
      </c>
      <c r="C956" s="44"/>
      <c r="D956" s="3">
        <v>848.61710000000016</v>
      </c>
      <c r="E956" s="105">
        <f>SUM(E958:E988)</f>
        <v>41613</v>
      </c>
      <c r="F956" s="37">
        <f>SUM(F958:F988)</f>
        <v>43289170</v>
      </c>
      <c r="G956" s="41"/>
      <c r="H956" s="37">
        <f>SUM(H958:H988)</f>
        <v>33624810</v>
      </c>
      <c r="I956" s="8">
        <f>SUM(I958:I988)</f>
        <v>9664360</v>
      </c>
      <c r="J956" s="8"/>
      <c r="K956" s="10"/>
      <c r="L956" s="8">
        <f>SUM(L958:L988)</f>
        <v>49351518.642062753</v>
      </c>
      <c r="M956" s="10"/>
      <c r="N956" s="8">
        <f t="shared" si="172"/>
        <v>49351518.642062753</v>
      </c>
    </row>
    <row r="957" spans="1:14" x14ac:dyDescent="0.25">
      <c r="A957" s="35"/>
      <c r="B957" s="51" t="s">
        <v>26</v>
      </c>
      <c r="C957" s="35">
        <v>2</v>
      </c>
      <c r="D957" s="55">
        <v>0</v>
      </c>
      <c r="E957" s="108"/>
      <c r="F957" s="50">
        <v>0</v>
      </c>
      <c r="G957" s="41">
        <v>25</v>
      </c>
      <c r="H957" s="50">
        <f>F983*G957/100</f>
        <v>4832180</v>
      </c>
      <c r="I957" s="10">
        <f t="shared" ref="I957:I988" si="173">F957-H957</f>
        <v>-4832180</v>
      </c>
      <c r="J957" s="10"/>
      <c r="K957" s="10"/>
      <c r="L957" s="10"/>
      <c r="M957" s="10">
        <f>($L$7*$L$8*E955/$L$10)+($L$7*$L$9*D955/$L$11)</f>
        <v>17302498.106288459</v>
      </c>
      <c r="N957" s="10">
        <f t="shared" si="172"/>
        <v>17302498.106288459</v>
      </c>
    </row>
    <row r="958" spans="1:14" x14ac:dyDescent="0.25">
      <c r="A958" s="35"/>
      <c r="B958" s="51" t="s">
        <v>651</v>
      </c>
      <c r="C958" s="35">
        <v>4</v>
      </c>
      <c r="D958" s="55">
        <v>30.130800000000001</v>
      </c>
      <c r="E958" s="102">
        <v>2374</v>
      </c>
      <c r="F958" s="120">
        <v>1126880</v>
      </c>
      <c r="G958" s="41">
        <v>100</v>
      </c>
      <c r="H958" s="50">
        <f t="shared" ref="H958:H988" si="174">F958*G958/100</f>
        <v>1126880</v>
      </c>
      <c r="I958" s="10">
        <f t="shared" si="173"/>
        <v>0</v>
      </c>
      <c r="J958" s="10">
        <f t="shared" ref="J958:J988" si="175">F958/E958</f>
        <v>474.67565290648696</v>
      </c>
      <c r="K958" s="10">
        <f t="shared" ref="K958:K988" si="176">$J$11*$J$19-J958</f>
        <v>1504.6156358213811</v>
      </c>
      <c r="L958" s="10">
        <f t="shared" ref="L958:L988" si="177">IF(K958&gt;0,$J$7*$J$8*(K958/$K$19),0)+$J$7*$J$9*(E958/$E$19)+$J$7*$J$10*(D958/$D$19)</f>
        <v>2029902.4931167851</v>
      </c>
      <c r="M958" s="10"/>
      <c r="N958" s="10">
        <f t="shared" si="172"/>
        <v>2029902.4931167851</v>
      </c>
    </row>
    <row r="959" spans="1:14" x14ac:dyDescent="0.25">
      <c r="A959" s="35"/>
      <c r="B959" s="51" t="s">
        <v>652</v>
      </c>
      <c r="C959" s="35">
        <v>4</v>
      </c>
      <c r="D959" s="55">
        <v>9.8484999999999996</v>
      </c>
      <c r="E959" s="102">
        <v>365</v>
      </c>
      <c r="F959" s="120">
        <v>111950</v>
      </c>
      <c r="G959" s="41">
        <v>100</v>
      </c>
      <c r="H959" s="50">
        <f t="shared" si="174"/>
        <v>111950</v>
      </c>
      <c r="I959" s="10">
        <f t="shared" si="173"/>
        <v>0</v>
      </c>
      <c r="J959" s="10">
        <f t="shared" si="175"/>
        <v>306.71232876712327</v>
      </c>
      <c r="K959" s="10">
        <f t="shared" si="176"/>
        <v>1672.5789599607447</v>
      </c>
      <c r="L959" s="10">
        <f t="shared" si="177"/>
        <v>1542614.6887098143</v>
      </c>
      <c r="M959" s="10"/>
      <c r="N959" s="10">
        <f t="shared" si="172"/>
        <v>1542614.6887098143</v>
      </c>
    </row>
    <row r="960" spans="1:14" x14ac:dyDescent="0.25">
      <c r="A960" s="35"/>
      <c r="B960" s="51" t="s">
        <v>653</v>
      </c>
      <c r="C960" s="35">
        <v>4</v>
      </c>
      <c r="D960" s="55">
        <v>38.0657</v>
      </c>
      <c r="E960" s="102">
        <v>1699</v>
      </c>
      <c r="F960" s="120">
        <v>1535850</v>
      </c>
      <c r="G960" s="41">
        <v>100</v>
      </c>
      <c r="H960" s="50">
        <f t="shared" si="174"/>
        <v>1535850</v>
      </c>
      <c r="I960" s="10">
        <f t="shared" si="173"/>
        <v>0</v>
      </c>
      <c r="J960" s="10">
        <f t="shared" si="175"/>
        <v>903.97292525014711</v>
      </c>
      <c r="K960" s="10">
        <f t="shared" si="176"/>
        <v>1075.3183634777211</v>
      </c>
      <c r="L960" s="10">
        <f t="shared" si="177"/>
        <v>1536398.135465232</v>
      </c>
      <c r="M960" s="10"/>
      <c r="N960" s="10">
        <f t="shared" si="172"/>
        <v>1536398.135465232</v>
      </c>
    </row>
    <row r="961" spans="1:14" x14ac:dyDescent="0.25">
      <c r="A961" s="35"/>
      <c r="B961" s="51" t="s">
        <v>845</v>
      </c>
      <c r="C961" s="35">
        <v>4</v>
      </c>
      <c r="D961" s="55">
        <v>24.287399999999998</v>
      </c>
      <c r="E961" s="102">
        <v>1076</v>
      </c>
      <c r="F961" s="120">
        <v>1543320</v>
      </c>
      <c r="G961" s="41">
        <v>100</v>
      </c>
      <c r="H961" s="50">
        <f t="shared" si="174"/>
        <v>1543320</v>
      </c>
      <c r="I961" s="10">
        <f t="shared" si="173"/>
        <v>0</v>
      </c>
      <c r="J961" s="10">
        <f t="shared" si="175"/>
        <v>1434.3122676579926</v>
      </c>
      <c r="K961" s="10">
        <f t="shared" si="176"/>
        <v>544.97902106987544</v>
      </c>
      <c r="L961" s="10">
        <f t="shared" si="177"/>
        <v>860335.38314193452</v>
      </c>
      <c r="M961" s="10"/>
      <c r="N961" s="10">
        <f t="shared" si="172"/>
        <v>860335.38314193452</v>
      </c>
    </row>
    <row r="962" spans="1:14" x14ac:dyDescent="0.25">
      <c r="A962" s="35"/>
      <c r="B962" s="51" t="s">
        <v>654</v>
      </c>
      <c r="C962" s="35">
        <v>4</v>
      </c>
      <c r="D962" s="55">
        <v>42.367100000000008</v>
      </c>
      <c r="E962" s="102">
        <v>1981</v>
      </c>
      <c r="F962" s="120">
        <v>1815160</v>
      </c>
      <c r="G962" s="41">
        <v>100</v>
      </c>
      <c r="H962" s="50">
        <f t="shared" si="174"/>
        <v>1815160</v>
      </c>
      <c r="I962" s="10">
        <f t="shared" si="173"/>
        <v>0</v>
      </c>
      <c r="J962" s="10">
        <f t="shared" si="175"/>
        <v>916.28470469459864</v>
      </c>
      <c r="K962" s="10">
        <f t="shared" si="176"/>
        <v>1063.0065840332695</v>
      </c>
      <c r="L962" s="10">
        <f t="shared" si="177"/>
        <v>1621688.940075763</v>
      </c>
      <c r="M962" s="10"/>
      <c r="N962" s="10">
        <f t="shared" si="172"/>
        <v>1621688.940075763</v>
      </c>
    </row>
    <row r="963" spans="1:14" x14ac:dyDescent="0.25">
      <c r="A963" s="35"/>
      <c r="B963" s="51" t="s">
        <v>746</v>
      </c>
      <c r="C963" s="35">
        <v>4</v>
      </c>
      <c r="D963" s="55">
        <v>11.079700000000001</v>
      </c>
      <c r="E963" s="102">
        <v>438</v>
      </c>
      <c r="F963" s="120">
        <v>278050</v>
      </c>
      <c r="G963" s="41">
        <v>100</v>
      </c>
      <c r="H963" s="50">
        <f t="shared" si="174"/>
        <v>278050</v>
      </c>
      <c r="I963" s="10">
        <f t="shared" si="173"/>
        <v>0</v>
      </c>
      <c r="J963" s="10">
        <f t="shared" si="175"/>
        <v>634.81735159817356</v>
      </c>
      <c r="K963" s="10">
        <f t="shared" si="176"/>
        <v>1344.4739371296946</v>
      </c>
      <c r="L963" s="10">
        <f t="shared" si="177"/>
        <v>1293937.8591308943</v>
      </c>
      <c r="M963" s="10"/>
      <c r="N963" s="10">
        <f t="shared" si="172"/>
        <v>1293937.8591308943</v>
      </c>
    </row>
    <row r="964" spans="1:14" x14ac:dyDescent="0.25">
      <c r="A964" s="35"/>
      <c r="B964" s="51" t="s">
        <v>655</v>
      </c>
      <c r="C964" s="35">
        <v>4</v>
      </c>
      <c r="D964" s="55">
        <v>28.427099999999999</v>
      </c>
      <c r="E964" s="102">
        <v>1552</v>
      </c>
      <c r="F964" s="120">
        <v>746080</v>
      </c>
      <c r="G964" s="41">
        <v>100</v>
      </c>
      <c r="H964" s="50">
        <f t="shared" si="174"/>
        <v>746080</v>
      </c>
      <c r="I964" s="10">
        <f t="shared" si="173"/>
        <v>0</v>
      </c>
      <c r="J964" s="10">
        <f t="shared" si="175"/>
        <v>480.7216494845361</v>
      </c>
      <c r="K964" s="10">
        <f t="shared" si="176"/>
        <v>1498.5696392433319</v>
      </c>
      <c r="L964" s="10">
        <f t="shared" si="177"/>
        <v>1802010.117555853</v>
      </c>
      <c r="M964" s="10"/>
      <c r="N964" s="10">
        <f t="shared" si="172"/>
        <v>1802010.117555853</v>
      </c>
    </row>
    <row r="965" spans="1:14" x14ac:dyDescent="0.25">
      <c r="A965" s="35"/>
      <c r="B965" s="51" t="s">
        <v>656</v>
      </c>
      <c r="C965" s="35">
        <v>4</v>
      </c>
      <c r="D965" s="55">
        <v>43.249399999999994</v>
      </c>
      <c r="E965" s="102">
        <v>2034</v>
      </c>
      <c r="F965" s="120">
        <v>1301460</v>
      </c>
      <c r="G965" s="41">
        <v>100</v>
      </c>
      <c r="H965" s="50">
        <f t="shared" si="174"/>
        <v>1301460</v>
      </c>
      <c r="I965" s="10">
        <f t="shared" si="173"/>
        <v>0</v>
      </c>
      <c r="J965" s="10">
        <f t="shared" si="175"/>
        <v>639.85250737463127</v>
      </c>
      <c r="K965" s="10">
        <f t="shared" si="176"/>
        <v>1339.4387813532367</v>
      </c>
      <c r="L965" s="10">
        <f t="shared" si="177"/>
        <v>1870898.933158594</v>
      </c>
      <c r="M965" s="10"/>
      <c r="N965" s="10">
        <f t="shared" si="172"/>
        <v>1870898.933158594</v>
      </c>
    </row>
    <row r="966" spans="1:14" x14ac:dyDescent="0.25">
      <c r="A966" s="35"/>
      <c r="B966" s="51" t="s">
        <v>657</v>
      </c>
      <c r="C966" s="35">
        <v>4</v>
      </c>
      <c r="D966" s="55">
        <v>18.318599999999996</v>
      </c>
      <c r="E966" s="102">
        <v>751</v>
      </c>
      <c r="F966" s="120">
        <v>537270</v>
      </c>
      <c r="G966" s="41">
        <v>100</v>
      </c>
      <c r="H966" s="50">
        <f t="shared" si="174"/>
        <v>537270</v>
      </c>
      <c r="I966" s="10">
        <f t="shared" si="173"/>
        <v>0</v>
      </c>
      <c r="J966" s="10">
        <f t="shared" si="175"/>
        <v>715.40612516644478</v>
      </c>
      <c r="K966" s="10">
        <f t="shared" si="176"/>
        <v>1263.8851635614233</v>
      </c>
      <c r="L966" s="10">
        <f t="shared" si="177"/>
        <v>1345392.6900353564</v>
      </c>
      <c r="M966" s="10"/>
      <c r="N966" s="10">
        <f t="shared" si="172"/>
        <v>1345392.6900353564</v>
      </c>
    </row>
    <row r="967" spans="1:14" x14ac:dyDescent="0.25">
      <c r="A967" s="35"/>
      <c r="B967" s="51" t="s">
        <v>658</v>
      </c>
      <c r="C967" s="35">
        <v>4</v>
      </c>
      <c r="D967" s="55">
        <v>7.3487</v>
      </c>
      <c r="E967" s="102">
        <v>363</v>
      </c>
      <c r="F967" s="120">
        <v>118500</v>
      </c>
      <c r="G967" s="41">
        <v>100</v>
      </c>
      <c r="H967" s="50">
        <f t="shared" si="174"/>
        <v>118500</v>
      </c>
      <c r="I967" s="10">
        <f t="shared" si="173"/>
        <v>0</v>
      </c>
      <c r="J967" s="10">
        <f t="shared" si="175"/>
        <v>326.44628099173553</v>
      </c>
      <c r="K967" s="10">
        <f t="shared" si="176"/>
        <v>1652.8450077361326</v>
      </c>
      <c r="L967" s="10">
        <f t="shared" si="177"/>
        <v>1512751.2351246965</v>
      </c>
      <c r="M967" s="10"/>
      <c r="N967" s="10">
        <f t="shared" si="172"/>
        <v>1512751.2351246965</v>
      </c>
    </row>
    <row r="968" spans="1:14" x14ac:dyDescent="0.25">
      <c r="A968" s="35"/>
      <c r="B968" s="51" t="s">
        <v>659</v>
      </c>
      <c r="C968" s="35">
        <v>4</v>
      </c>
      <c r="D968" s="55">
        <v>13.711099999999998</v>
      </c>
      <c r="E968" s="102">
        <v>828</v>
      </c>
      <c r="F968" s="120">
        <v>798030</v>
      </c>
      <c r="G968" s="41">
        <v>100</v>
      </c>
      <c r="H968" s="50">
        <f t="shared" si="174"/>
        <v>798030</v>
      </c>
      <c r="I968" s="10">
        <f t="shared" si="173"/>
        <v>0</v>
      </c>
      <c r="J968" s="10">
        <f t="shared" si="175"/>
        <v>963.804347826087</v>
      </c>
      <c r="K968" s="10">
        <f t="shared" si="176"/>
        <v>1015.4869409017811</v>
      </c>
      <c r="L968" s="10">
        <f t="shared" si="177"/>
        <v>1134286.2757464831</v>
      </c>
      <c r="M968" s="10"/>
      <c r="N968" s="10">
        <f t="shared" si="172"/>
        <v>1134286.2757464831</v>
      </c>
    </row>
    <row r="969" spans="1:14" x14ac:dyDescent="0.25">
      <c r="A969" s="35"/>
      <c r="B969" s="51" t="s">
        <v>660</v>
      </c>
      <c r="C969" s="35">
        <v>4</v>
      </c>
      <c r="D969" s="55">
        <v>24.288400000000003</v>
      </c>
      <c r="E969" s="102">
        <v>667</v>
      </c>
      <c r="F969" s="120">
        <v>383270</v>
      </c>
      <c r="G969" s="41">
        <v>100</v>
      </c>
      <c r="H969" s="50">
        <f t="shared" si="174"/>
        <v>383270</v>
      </c>
      <c r="I969" s="10">
        <f t="shared" si="173"/>
        <v>0</v>
      </c>
      <c r="J969" s="10">
        <f t="shared" si="175"/>
        <v>574.6176911544228</v>
      </c>
      <c r="K969" s="10">
        <f t="shared" si="176"/>
        <v>1404.6735975734452</v>
      </c>
      <c r="L969" s="10">
        <f t="shared" si="177"/>
        <v>1471812.723127556</v>
      </c>
      <c r="M969" s="10"/>
      <c r="N969" s="10">
        <f t="shared" si="172"/>
        <v>1471812.723127556</v>
      </c>
    </row>
    <row r="970" spans="1:14" x14ac:dyDescent="0.25">
      <c r="A970" s="35"/>
      <c r="B970" s="51" t="s">
        <v>661</v>
      </c>
      <c r="C970" s="35">
        <v>4</v>
      </c>
      <c r="D970" s="55">
        <v>47.174100000000003</v>
      </c>
      <c r="E970" s="102">
        <v>1827</v>
      </c>
      <c r="F970" s="120">
        <v>710160</v>
      </c>
      <c r="G970" s="41">
        <v>100</v>
      </c>
      <c r="H970" s="50">
        <f t="shared" si="174"/>
        <v>710160</v>
      </c>
      <c r="I970" s="10">
        <f t="shared" si="173"/>
        <v>0</v>
      </c>
      <c r="J970" s="10">
        <f t="shared" si="175"/>
        <v>388.70279146141218</v>
      </c>
      <c r="K970" s="10">
        <f t="shared" si="176"/>
        <v>1590.5884972664558</v>
      </c>
      <c r="L970" s="10">
        <f t="shared" si="177"/>
        <v>2046933.7888833494</v>
      </c>
      <c r="M970" s="10"/>
      <c r="N970" s="10">
        <f t="shared" si="172"/>
        <v>2046933.7888833494</v>
      </c>
    </row>
    <row r="971" spans="1:14" x14ac:dyDescent="0.25">
      <c r="A971" s="35"/>
      <c r="B971" s="51" t="s">
        <v>662</v>
      </c>
      <c r="C971" s="35">
        <v>4</v>
      </c>
      <c r="D971" s="55">
        <v>23.889099999999996</v>
      </c>
      <c r="E971" s="102">
        <v>991</v>
      </c>
      <c r="F971" s="120">
        <v>413940</v>
      </c>
      <c r="G971" s="41">
        <v>100</v>
      </c>
      <c r="H971" s="50">
        <f t="shared" si="174"/>
        <v>413940</v>
      </c>
      <c r="I971" s="10">
        <f t="shared" si="173"/>
        <v>0</v>
      </c>
      <c r="J971" s="10">
        <f t="shared" si="175"/>
        <v>417.69929364278505</v>
      </c>
      <c r="K971" s="10">
        <f t="shared" si="176"/>
        <v>1561.591995085083</v>
      </c>
      <c r="L971" s="10">
        <f t="shared" si="177"/>
        <v>1685192.5747251981</v>
      </c>
      <c r="M971" s="10"/>
      <c r="N971" s="10">
        <f t="shared" si="172"/>
        <v>1685192.5747251981</v>
      </c>
    </row>
    <row r="972" spans="1:14" x14ac:dyDescent="0.25">
      <c r="A972" s="35"/>
      <c r="B972" s="51" t="s">
        <v>663</v>
      </c>
      <c r="C972" s="35">
        <v>4</v>
      </c>
      <c r="D972" s="55">
        <v>27.976399999999998</v>
      </c>
      <c r="E972" s="102">
        <v>1384</v>
      </c>
      <c r="F972" s="120">
        <v>730970</v>
      </c>
      <c r="G972" s="41">
        <v>100</v>
      </c>
      <c r="H972" s="50">
        <f t="shared" si="174"/>
        <v>730970</v>
      </c>
      <c r="I972" s="10">
        <f t="shared" si="173"/>
        <v>0</v>
      </c>
      <c r="J972" s="10">
        <f t="shared" si="175"/>
        <v>528.1575144508671</v>
      </c>
      <c r="K972" s="10">
        <f t="shared" si="176"/>
        <v>1451.1337742770011</v>
      </c>
      <c r="L972" s="10">
        <f t="shared" si="177"/>
        <v>1716321.2686414167</v>
      </c>
      <c r="M972" s="10"/>
      <c r="N972" s="10">
        <f t="shared" si="172"/>
        <v>1716321.2686414167</v>
      </c>
    </row>
    <row r="973" spans="1:14" x14ac:dyDescent="0.25">
      <c r="A973" s="35"/>
      <c r="B973" s="51" t="s">
        <v>382</v>
      </c>
      <c r="C973" s="35">
        <v>4</v>
      </c>
      <c r="D973" s="55">
        <v>21.558200000000003</v>
      </c>
      <c r="E973" s="102">
        <v>1275</v>
      </c>
      <c r="F973" s="120">
        <v>455560</v>
      </c>
      <c r="G973" s="41">
        <v>100</v>
      </c>
      <c r="H973" s="50">
        <f t="shared" si="174"/>
        <v>455560</v>
      </c>
      <c r="I973" s="10">
        <f t="shared" si="173"/>
        <v>0</v>
      </c>
      <c r="J973" s="10">
        <f t="shared" si="175"/>
        <v>357.30196078431374</v>
      </c>
      <c r="K973" s="10">
        <f t="shared" si="176"/>
        <v>1621.9893279435544</v>
      </c>
      <c r="L973" s="10">
        <f t="shared" si="177"/>
        <v>1797605.6240436488</v>
      </c>
      <c r="M973" s="10"/>
      <c r="N973" s="10">
        <f t="shared" si="172"/>
        <v>1797605.6240436488</v>
      </c>
    </row>
    <row r="974" spans="1:14" x14ac:dyDescent="0.25">
      <c r="A974" s="35"/>
      <c r="B974" s="51" t="s">
        <v>664</v>
      </c>
      <c r="C974" s="35">
        <v>4</v>
      </c>
      <c r="D974" s="55">
        <v>51.505799999999994</v>
      </c>
      <c r="E974" s="102">
        <v>2765</v>
      </c>
      <c r="F974" s="120">
        <v>1845100.0000000002</v>
      </c>
      <c r="G974" s="41">
        <v>100</v>
      </c>
      <c r="H974" s="50">
        <f t="shared" si="174"/>
        <v>1845100.0000000002</v>
      </c>
      <c r="I974" s="10">
        <f t="shared" si="173"/>
        <v>0</v>
      </c>
      <c r="J974" s="10">
        <f t="shared" si="175"/>
        <v>667.30560578661857</v>
      </c>
      <c r="K974" s="10">
        <f t="shared" si="176"/>
        <v>1311.9856829412495</v>
      </c>
      <c r="L974" s="10">
        <f t="shared" si="177"/>
        <v>2080827.8028978829</v>
      </c>
      <c r="M974" s="10"/>
      <c r="N974" s="10">
        <f t="shared" si="172"/>
        <v>2080827.8028978829</v>
      </c>
    </row>
    <row r="975" spans="1:14" x14ac:dyDescent="0.25">
      <c r="A975" s="35"/>
      <c r="B975" s="51" t="s">
        <v>665</v>
      </c>
      <c r="C975" s="35">
        <v>4</v>
      </c>
      <c r="D975" s="55">
        <v>35.780799999999999</v>
      </c>
      <c r="E975" s="102">
        <v>1753</v>
      </c>
      <c r="F975" s="120">
        <v>871760</v>
      </c>
      <c r="G975" s="41">
        <v>100</v>
      </c>
      <c r="H975" s="50">
        <f t="shared" si="174"/>
        <v>871760</v>
      </c>
      <c r="I975" s="10">
        <f t="shared" si="173"/>
        <v>0</v>
      </c>
      <c r="J975" s="10">
        <f t="shared" si="175"/>
        <v>497.29606389047348</v>
      </c>
      <c r="K975" s="10">
        <f t="shared" si="176"/>
        <v>1481.9952248373945</v>
      </c>
      <c r="L975" s="10">
        <f t="shared" si="177"/>
        <v>1878349.6796804362</v>
      </c>
      <c r="M975" s="10"/>
      <c r="N975" s="10">
        <f t="shared" si="172"/>
        <v>1878349.6796804362</v>
      </c>
    </row>
    <row r="976" spans="1:14" x14ac:dyDescent="0.25">
      <c r="A976" s="35"/>
      <c r="B976" s="51" t="s">
        <v>666</v>
      </c>
      <c r="C976" s="35">
        <v>4</v>
      </c>
      <c r="D976" s="55">
        <v>16.7667</v>
      </c>
      <c r="E976" s="102">
        <v>522</v>
      </c>
      <c r="F976" s="120">
        <v>270570</v>
      </c>
      <c r="G976" s="41">
        <v>100</v>
      </c>
      <c r="H976" s="50">
        <f t="shared" si="174"/>
        <v>270570</v>
      </c>
      <c r="I976" s="10">
        <f t="shared" si="173"/>
        <v>0</v>
      </c>
      <c r="J976" s="10">
        <f t="shared" si="175"/>
        <v>518.33333333333337</v>
      </c>
      <c r="K976" s="10">
        <f t="shared" si="176"/>
        <v>1460.9579553945346</v>
      </c>
      <c r="L976" s="10">
        <f t="shared" si="177"/>
        <v>1442357.6621216708</v>
      </c>
      <c r="M976" s="10"/>
      <c r="N976" s="10">
        <f t="shared" si="172"/>
        <v>1442357.6621216708</v>
      </c>
    </row>
    <row r="977" spans="1:14" x14ac:dyDescent="0.25">
      <c r="A977" s="35"/>
      <c r="B977" s="51" t="s">
        <v>667</v>
      </c>
      <c r="C977" s="35">
        <v>4</v>
      </c>
      <c r="D977" s="55">
        <v>22.511600000000001</v>
      </c>
      <c r="E977" s="102">
        <v>566</v>
      </c>
      <c r="F977" s="120">
        <v>229060</v>
      </c>
      <c r="G977" s="41">
        <v>100</v>
      </c>
      <c r="H977" s="50">
        <f t="shared" si="174"/>
        <v>229060</v>
      </c>
      <c r="I977" s="10">
        <f t="shared" si="173"/>
        <v>0</v>
      </c>
      <c r="J977" s="10">
        <f t="shared" si="175"/>
        <v>404.69964664310953</v>
      </c>
      <c r="K977" s="10">
        <f t="shared" si="176"/>
        <v>1574.5916420847584</v>
      </c>
      <c r="L977" s="10">
        <f t="shared" si="177"/>
        <v>1578277.4566261573</v>
      </c>
      <c r="M977" s="10"/>
      <c r="N977" s="10">
        <f t="shared" si="172"/>
        <v>1578277.4566261573</v>
      </c>
    </row>
    <row r="978" spans="1:14" x14ac:dyDescent="0.25">
      <c r="A978" s="35"/>
      <c r="B978" s="51" t="s">
        <v>668</v>
      </c>
      <c r="C978" s="35">
        <v>4</v>
      </c>
      <c r="D978" s="55">
        <v>19.376600000000003</v>
      </c>
      <c r="E978" s="102">
        <v>779</v>
      </c>
      <c r="F978" s="120">
        <v>352370</v>
      </c>
      <c r="G978" s="41">
        <v>100</v>
      </c>
      <c r="H978" s="50">
        <f t="shared" si="174"/>
        <v>352370</v>
      </c>
      <c r="I978" s="10">
        <f t="shared" si="173"/>
        <v>0</v>
      </c>
      <c r="J978" s="10">
        <f t="shared" si="175"/>
        <v>452.33632862644419</v>
      </c>
      <c r="K978" s="10">
        <f t="shared" si="176"/>
        <v>1526.9549601014239</v>
      </c>
      <c r="L978" s="10">
        <f t="shared" si="177"/>
        <v>1577835.9235861141</v>
      </c>
      <c r="M978" s="10"/>
      <c r="N978" s="10">
        <f t="shared" si="172"/>
        <v>1577835.9235861141</v>
      </c>
    </row>
    <row r="979" spans="1:14" x14ac:dyDescent="0.25">
      <c r="A979" s="35"/>
      <c r="B979" s="51" t="s">
        <v>847</v>
      </c>
      <c r="C979" s="35">
        <v>4</v>
      </c>
      <c r="D979" s="55">
        <v>21.063299999999998</v>
      </c>
      <c r="E979" s="102">
        <v>1163</v>
      </c>
      <c r="F979" s="120">
        <v>634960</v>
      </c>
      <c r="G979" s="41">
        <v>100</v>
      </c>
      <c r="H979" s="50">
        <f t="shared" si="174"/>
        <v>634960</v>
      </c>
      <c r="I979" s="10">
        <f t="shared" si="173"/>
        <v>0</v>
      </c>
      <c r="J979" s="10">
        <f t="shared" si="175"/>
        <v>545.96732588134137</v>
      </c>
      <c r="K979" s="10">
        <f t="shared" si="176"/>
        <v>1433.3239628465267</v>
      </c>
      <c r="L979" s="10">
        <f t="shared" si="177"/>
        <v>1608323.2530597374</v>
      </c>
      <c r="M979" s="10"/>
      <c r="N979" s="10">
        <f t="shared" si="172"/>
        <v>1608323.2530597374</v>
      </c>
    </row>
    <row r="980" spans="1:14" s="31" customFormat="1" x14ac:dyDescent="0.25">
      <c r="A980" s="35"/>
      <c r="B980" s="51" t="s">
        <v>848</v>
      </c>
      <c r="C980" s="35">
        <v>4</v>
      </c>
      <c r="D980" s="55">
        <v>34.643000000000001</v>
      </c>
      <c r="E980" s="102">
        <v>1640</v>
      </c>
      <c r="F980" s="154">
        <v>3546490</v>
      </c>
      <c r="G980" s="41">
        <v>100</v>
      </c>
      <c r="H980" s="50">
        <f t="shared" si="174"/>
        <v>3546490</v>
      </c>
      <c r="I980" s="50">
        <f t="shared" si="173"/>
        <v>0</v>
      </c>
      <c r="J980" s="50">
        <f t="shared" si="175"/>
        <v>2162.4939024390242</v>
      </c>
      <c r="K980" s="50">
        <f t="shared" si="176"/>
        <v>-183.20261371115612</v>
      </c>
      <c r="L980" s="50">
        <f t="shared" si="177"/>
        <v>605350.47447351587</v>
      </c>
      <c r="M980" s="50"/>
      <c r="N980" s="50">
        <f t="shared" si="172"/>
        <v>605350.47447351587</v>
      </c>
    </row>
    <row r="981" spans="1:14" x14ac:dyDescent="0.25">
      <c r="A981" s="35"/>
      <c r="B981" s="51" t="s">
        <v>669</v>
      </c>
      <c r="C981" s="35">
        <v>4</v>
      </c>
      <c r="D981" s="55">
        <v>29.909899999999997</v>
      </c>
      <c r="E981" s="102">
        <v>1454</v>
      </c>
      <c r="F981" s="120">
        <v>546870</v>
      </c>
      <c r="G981" s="41">
        <v>100</v>
      </c>
      <c r="H981" s="50">
        <f t="shared" si="174"/>
        <v>546870</v>
      </c>
      <c r="I981" s="10">
        <f t="shared" si="173"/>
        <v>0</v>
      </c>
      <c r="J981" s="10">
        <f t="shared" si="175"/>
        <v>376.11416781292985</v>
      </c>
      <c r="K981" s="10">
        <f t="shared" si="176"/>
        <v>1603.1771209149383</v>
      </c>
      <c r="L981" s="10">
        <f t="shared" si="177"/>
        <v>1871481.3677093005</v>
      </c>
      <c r="M981" s="10"/>
      <c r="N981" s="10">
        <f t="shared" si="172"/>
        <v>1871481.3677093005</v>
      </c>
    </row>
    <row r="982" spans="1:14" x14ac:dyDescent="0.25">
      <c r="A982" s="35"/>
      <c r="B982" s="51" t="s">
        <v>913</v>
      </c>
      <c r="C982" s="35">
        <v>4</v>
      </c>
      <c r="D982" s="55">
        <v>22.201699999999999</v>
      </c>
      <c r="E982" s="102">
        <v>950</v>
      </c>
      <c r="F982" s="120">
        <v>437940</v>
      </c>
      <c r="G982" s="41">
        <v>100</v>
      </c>
      <c r="H982" s="50">
        <f t="shared" si="174"/>
        <v>437940</v>
      </c>
      <c r="I982" s="10">
        <f t="shared" si="173"/>
        <v>0</v>
      </c>
      <c r="J982" s="10">
        <f t="shared" si="175"/>
        <v>460.98947368421051</v>
      </c>
      <c r="K982" s="10">
        <f t="shared" si="176"/>
        <v>1518.3018150436576</v>
      </c>
      <c r="L982" s="10">
        <f t="shared" si="177"/>
        <v>1629678.5119186041</v>
      </c>
      <c r="M982" s="10"/>
      <c r="N982" s="10">
        <f t="shared" si="172"/>
        <v>1629678.5119186041</v>
      </c>
    </row>
    <row r="983" spans="1:14" x14ac:dyDescent="0.25">
      <c r="A983" s="35"/>
      <c r="B983" s="51" t="s">
        <v>899</v>
      </c>
      <c r="C983" s="35">
        <v>3</v>
      </c>
      <c r="D983" s="55">
        <v>46.934199999999997</v>
      </c>
      <c r="E983" s="102">
        <v>5159</v>
      </c>
      <c r="F983" s="120">
        <v>19328720</v>
      </c>
      <c r="G983" s="41">
        <v>50</v>
      </c>
      <c r="H983" s="50">
        <f t="shared" si="174"/>
        <v>9664360</v>
      </c>
      <c r="I983" s="10">
        <f t="shared" si="173"/>
        <v>9664360</v>
      </c>
      <c r="J983" s="10">
        <f t="shared" si="175"/>
        <v>3746.602054661756</v>
      </c>
      <c r="K983" s="10">
        <f t="shared" si="176"/>
        <v>-1767.310765933888</v>
      </c>
      <c r="L983" s="10">
        <f t="shared" si="177"/>
        <v>1585058.6502429463</v>
      </c>
      <c r="M983" s="10"/>
      <c r="N983" s="10">
        <f t="shared" si="172"/>
        <v>1585058.6502429463</v>
      </c>
    </row>
    <row r="984" spans="1:14" x14ac:dyDescent="0.25">
      <c r="A984" s="35"/>
      <c r="B984" s="51" t="s">
        <v>671</v>
      </c>
      <c r="C984" s="35">
        <v>4</v>
      </c>
      <c r="D984" s="55">
        <v>35.431699999999999</v>
      </c>
      <c r="E984" s="102">
        <v>1055</v>
      </c>
      <c r="F984" s="120">
        <v>467160</v>
      </c>
      <c r="G984" s="41">
        <v>100</v>
      </c>
      <c r="H984" s="50">
        <f t="shared" si="174"/>
        <v>467160</v>
      </c>
      <c r="I984" s="10">
        <f t="shared" si="173"/>
        <v>0</v>
      </c>
      <c r="J984" s="10">
        <f t="shared" si="175"/>
        <v>442.80568720379148</v>
      </c>
      <c r="K984" s="10">
        <f t="shared" si="176"/>
        <v>1536.4856015240766</v>
      </c>
      <c r="L984" s="10">
        <f t="shared" si="177"/>
        <v>1740278.6953983051</v>
      </c>
      <c r="M984" s="10"/>
      <c r="N984" s="10">
        <f t="shared" si="172"/>
        <v>1740278.6953983051</v>
      </c>
    </row>
    <row r="985" spans="1:14" x14ac:dyDescent="0.25">
      <c r="A985" s="35"/>
      <c r="B985" s="51" t="s">
        <v>672</v>
      </c>
      <c r="C985" s="35">
        <v>4</v>
      </c>
      <c r="D985" s="55">
        <v>23.691500000000005</v>
      </c>
      <c r="E985" s="102">
        <v>1105</v>
      </c>
      <c r="F985" s="120">
        <v>483620</v>
      </c>
      <c r="G985" s="41">
        <v>100</v>
      </c>
      <c r="H985" s="50">
        <f t="shared" si="174"/>
        <v>483620</v>
      </c>
      <c r="I985" s="10">
        <f t="shared" si="173"/>
        <v>0</v>
      </c>
      <c r="J985" s="10">
        <f t="shared" si="175"/>
        <v>437.66515837104072</v>
      </c>
      <c r="K985" s="10">
        <f t="shared" si="176"/>
        <v>1541.6261303568274</v>
      </c>
      <c r="L985" s="10">
        <f t="shared" si="177"/>
        <v>1697190.6359803071</v>
      </c>
      <c r="M985" s="10"/>
      <c r="N985" s="10">
        <f t="shared" si="172"/>
        <v>1697190.6359803071</v>
      </c>
    </row>
    <row r="986" spans="1:14" x14ac:dyDescent="0.25">
      <c r="A986" s="35"/>
      <c r="B986" s="51" t="s">
        <v>795</v>
      </c>
      <c r="C986" s="35">
        <v>4</v>
      </c>
      <c r="D986" s="55">
        <v>17.011099999999999</v>
      </c>
      <c r="E986" s="102">
        <v>819</v>
      </c>
      <c r="F986" s="120">
        <v>370580</v>
      </c>
      <c r="G986" s="41">
        <v>100</v>
      </c>
      <c r="H986" s="50">
        <f t="shared" si="174"/>
        <v>370580</v>
      </c>
      <c r="I986" s="10">
        <f t="shared" si="173"/>
        <v>0</v>
      </c>
      <c r="J986" s="10">
        <f t="shared" si="175"/>
        <v>452.47863247863251</v>
      </c>
      <c r="K986" s="10">
        <f t="shared" si="176"/>
        <v>1526.8126562492355</v>
      </c>
      <c r="L986" s="10">
        <f t="shared" si="177"/>
        <v>1575964.0368228147</v>
      </c>
      <c r="M986" s="10"/>
      <c r="N986" s="10">
        <f t="shared" si="172"/>
        <v>1575964.0368228147</v>
      </c>
    </row>
    <row r="987" spans="1:14" x14ac:dyDescent="0.25">
      <c r="A987" s="35"/>
      <c r="B987" s="51" t="s">
        <v>673</v>
      </c>
      <c r="C987" s="35">
        <v>4</v>
      </c>
      <c r="D987" s="55">
        <v>32.879899999999999</v>
      </c>
      <c r="E987" s="102">
        <v>1761</v>
      </c>
      <c r="F987" s="120">
        <v>964010</v>
      </c>
      <c r="G987" s="41">
        <v>100</v>
      </c>
      <c r="H987" s="50">
        <f t="shared" si="174"/>
        <v>964010</v>
      </c>
      <c r="I987" s="10">
        <f t="shared" si="173"/>
        <v>0</v>
      </c>
      <c r="J987" s="10">
        <f t="shared" si="175"/>
        <v>547.42191936399774</v>
      </c>
      <c r="K987" s="10">
        <f t="shared" si="176"/>
        <v>1431.8693693638702</v>
      </c>
      <c r="L987" s="10">
        <f t="shared" si="177"/>
        <v>1823644.557895516</v>
      </c>
      <c r="M987" s="10"/>
      <c r="N987" s="10">
        <f t="shared" si="172"/>
        <v>1823644.557895516</v>
      </c>
    </row>
    <row r="988" spans="1:14" x14ac:dyDescent="0.25">
      <c r="A988" s="35"/>
      <c r="B988" s="51" t="s">
        <v>674</v>
      </c>
      <c r="C988" s="35">
        <v>4</v>
      </c>
      <c r="D988" s="55">
        <v>27.189</v>
      </c>
      <c r="E988" s="102">
        <v>517</v>
      </c>
      <c r="F988" s="120">
        <v>333510</v>
      </c>
      <c r="G988" s="41">
        <v>100</v>
      </c>
      <c r="H988" s="50">
        <f t="shared" si="174"/>
        <v>333510</v>
      </c>
      <c r="I988" s="10">
        <f t="shared" si="173"/>
        <v>0</v>
      </c>
      <c r="J988" s="10">
        <f t="shared" si="175"/>
        <v>645.08704061895548</v>
      </c>
      <c r="K988" s="10">
        <f t="shared" si="176"/>
        <v>1334.2042481089125</v>
      </c>
      <c r="L988" s="10">
        <f t="shared" si="177"/>
        <v>1388817.2029668577</v>
      </c>
      <c r="M988" s="10"/>
      <c r="N988" s="10">
        <f t="shared" si="172"/>
        <v>1388817.2029668577</v>
      </c>
    </row>
    <row r="989" spans="1:14" x14ac:dyDescent="0.25">
      <c r="A989" s="35"/>
      <c r="B989" s="4"/>
      <c r="C989" s="4"/>
      <c r="D989" s="55">
        <v>0</v>
      </c>
      <c r="E989" s="104"/>
      <c r="F989" s="65"/>
      <c r="G989" s="41"/>
      <c r="H989" s="65"/>
      <c r="I989" s="66"/>
      <c r="J989" s="66"/>
      <c r="K989" s="10"/>
      <c r="L989" s="10"/>
      <c r="M989" s="10"/>
      <c r="N989" s="10"/>
    </row>
    <row r="990" spans="1:14" x14ac:dyDescent="0.25">
      <c r="A990" s="30" t="s">
        <v>675</v>
      </c>
      <c r="B990" s="43" t="s">
        <v>2</v>
      </c>
      <c r="C990" s="44"/>
      <c r="D990" s="3">
        <v>1082.6210999999998</v>
      </c>
      <c r="E990" s="105">
        <f>E991</f>
        <v>78668</v>
      </c>
      <c r="F990" s="37">
        <v>0</v>
      </c>
      <c r="G990" s="41"/>
      <c r="H990" s="37">
        <f>H992</f>
        <v>25482022.5</v>
      </c>
      <c r="I990" s="8">
        <f>I992</f>
        <v>-25482022.5</v>
      </c>
      <c r="J990" s="8"/>
      <c r="K990" s="10"/>
      <c r="L990" s="10"/>
      <c r="M990" s="9">
        <f>M992</f>
        <v>28117242.038509648</v>
      </c>
      <c r="N990" s="8">
        <f t="shared" si="172"/>
        <v>28117242.038509648</v>
      </c>
    </row>
    <row r="991" spans="1:14" x14ac:dyDescent="0.25">
      <c r="A991" s="30" t="s">
        <v>675</v>
      </c>
      <c r="B991" s="43" t="s">
        <v>3</v>
      </c>
      <c r="C991" s="44"/>
      <c r="D991" s="3">
        <v>1082.6210999999998</v>
      </c>
      <c r="E991" s="105">
        <f>SUM(E993:E1025)</f>
        <v>78668</v>
      </c>
      <c r="F991" s="37">
        <f>SUM(F993:F1025)</f>
        <v>136282030</v>
      </c>
      <c r="G991" s="41"/>
      <c r="H991" s="37">
        <f>SUM(H993:H1025)</f>
        <v>85317985</v>
      </c>
      <c r="I991" s="8">
        <f>SUM(I993:I1025)</f>
        <v>50964045</v>
      </c>
      <c r="J991" s="8"/>
      <c r="K991" s="10"/>
      <c r="L991" s="8">
        <f>SUM(L993:L1025)</f>
        <v>63472644.650784537</v>
      </c>
      <c r="M991" s="10"/>
      <c r="N991" s="8">
        <f t="shared" si="172"/>
        <v>63472644.650784537</v>
      </c>
    </row>
    <row r="992" spans="1:14" x14ac:dyDescent="0.25">
      <c r="A992" s="35"/>
      <c r="B992" s="51" t="s">
        <v>26</v>
      </c>
      <c r="C992" s="35">
        <v>2</v>
      </c>
      <c r="D992" s="5">
        <v>0</v>
      </c>
      <c r="E992" s="108"/>
      <c r="F992" s="50">
        <v>0</v>
      </c>
      <c r="G992" s="41">
        <v>25</v>
      </c>
      <c r="H992" s="50">
        <f>F1022*G992/100</f>
        <v>25482022.5</v>
      </c>
      <c r="I992" s="10">
        <f t="shared" ref="I992:I1025" si="178">F992-H992</f>
        <v>-25482022.5</v>
      </c>
      <c r="J992" s="10"/>
      <c r="K992" s="10"/>
      <c r="L992" s="10"/>
      <c r="M992" s="10">
        <f>($L$7*$L$8*E990/$L$10)+($L$7*$L$9*D990/$L$11)</f>
        <v>28117242.038509648</v>
      </c>
      <c r="N992" s="10">
        <f t="shared" si="172"/>
        <v>28117242.038509648</v>
      </c>
    </row>
    <row r="993" spans="1:14" x14ac:dyDescent="0.25">
      <c r="A993" s="35"/>
      <c r="B993" s="51" t="s">
        <v>676</v>
      </c>
      <c r="C993" s="35">
        <v>4</v>
      </c>
      <c r="D993" s="55">
        <v>21.037700000000001</v>
      </c>
      <c r="E993" s="102">
        <v>892</v>
      </c>
      <c r="F993" s="120">
        <v>350380.00000000006</v>
      </c>
      <c r="G993" s="41">
        <v>100</v>
      </c>
      <c r="H993" s="50">
        <f t="shared" ref="H993:H1025" si="179">F993*G993/100</f>
        <v>350380.00000000006</v>
      </c>
      <c r="I993" s="10">
        <f t="shared" si="178"/>
        <v>0</v>
      </c>
      <c r="J993" s="10">
        <f t="shared" ref="J993:J1025" si="180">F993/E993</f>
        <v>392.80269058295971</v>
      </c>
      <c r="K993" s="10">
        <f t="shared" ref="K993:K1025" si="181">$J$11*$J$19-J993</f>
        <v>1586.4885981449083</v>
      </c>
      <c r="L993" s="10">
        <f t="shared" ref="L993:L1025" si="182">IF(K993&gt;0,$J$7*$J$8*(K993/$K$19),0)+$J$7*$J$9*(E993/$E$19)+$J$7*$J$10*(D993/$D$19)</f>
        <v>1665532.0124521246</v>
      </c>
      <c r="M993" s="10"/>
      <c r="N993" s="10">
        <f t="shared" si="172"/>
        <v>1665532.0124521246</v>
      </c>
    </row>
    <row r="994" spans="1:14" x14ac:dyDescent="0.25">
      <c r="A994" s="35"/>
      <c r="B994" s="51" t="s">
        <v>262</v>
      </c>
      <c r="C994" s="35">
        <v>4</v>
      </c>
      <c r="D994" s="55">
        <v>23.1798</v>
      </c>
      <c r="E994" s="102">
        <v>884</v>
      </c>
      <c r="F994" s="120">
        <v>403480</v>
      </c>
      <c r="G994" s="41">
        <v>100</v>
      </c>
      <c r="H994" s="50">
        <f t="shared" si="179"/>
        <v>403480</v>
      </c>
      <c r="I994" s="10">
        <f t="shared" si="178"/>
        <v>0</v>
      </c>
      <c r="J994" s="10">
        <f t="shared" si="180"/>
        <v>456.42533936651586</v>
      </c>
      <c r="K994" s="10">
        <f t="shared" si="181"/>
        <v>1522.8659493613522</v>
      </c>
      <c r="L994" s="10">
        <f t="shared" si="182"/>
        <v>1621333.9314056472</v>
      </c>
      <c r="M994" s="10"/>
      <c r="N994" s="10">
        <f t="shared" si="172"/>
        <v>1621333.9314056472</v>
      </c>
    </row>
    <row r="995" spans="1:14" x14ac:dyDescent="0.25">
      <c r="A995" s="35"/>
      <c r="B995" s="51" t="s">
        <v>677</v>
      </c>
      <c r="C995" s="35">
        <v>4</v>
      </c>
      <c r="D995" s="55">
        <v>33.328400000000002</v>
      </c>
      <c r="E995" s="102">
        <v>1088</v>
      </c>
      <c r="F995" s="120">
        <v>651300</v>
      </c>
      <c r="G995" s="41">
        <v>100</v>
      </c>
      <c r="H995" s="50">
        <f t="shared" si="179"/>
        <v>651300</v>
      </c>
      <c r="I995" s="10">
        <f t="shared" si="178"/>
        <v>0</v>
      </c>
      <c r="J995" s="10">
        <f t="shared" si="180"/>
        <v>598.62132352941171</v>
      </c>
      <c r="K995" s="10">
        <f t="shared" si="181"/>
        <v>1380.6699651984563</v>
      </c>
      <c r="L995" s="10">
        <f t="shared" si="182"/>
        <v>1607919.2723369354</v>
      </c>
      <c r="M995" s="10"/>
      <c r="N995" s="10">
        <f t="shared" si="172"/>
        <v>1607919.2723369354</v>
      </c>
    </row>
    <row r="996" spans="1:14" x14ac:dyDescent="0.25">
      <c r="A996" s="35"/>
      <c r="B996" s="51" t="s">
        <v>678</v>
      </c>
      <c r="C996" s="35">
        <v>4</v>
      </c>
      <c r="D996" s="55">
        <v>20.331499999999998</v>
      </c>
      <c r="E996" s="102">
        <v>1005</v>
      </c>
      <c r="F996" s="120">
        <v>354240</v>
      </c>
      <c r="G996" s="41">
        <v>100</v>
      </c>
      <c r="H996" s="50">
        <f t="shared" si="179"/>
        <v>354240</v>
      </c>
      <c r="I996" s="10">
        <f t="shared" si="178"/>
        <v>0</v>
      </c>
      <c r="J996" s="10">
        <f t="shared" si="180"/>
        <v>352.47761194029852</v>
      </c>
      <c r="K996" s="10">
        <f t="shared" si="181"/>
        <v>1626.8136767875694</v>
      </c>
      <c r="L996" s="10">
        <f t="shared" si="182"/>
        <v>1725006.018051906</v>
      </c>
      <c r="M996" s="10"/>
      <c r="N996" s="10">
        <f t="shared" si="172"/>
        <v>1725006.018051906</v>
      </c>
    </row>
    <row r="997" spans="1:14" x14ac:dyDescent="0.25">
      <c r="A997" s="35"/>
      <c r="B997" s="51" t="s">
        <v>679</v>
      </c>
      <c r="C997" s="35">
        <v>4</v>
      </c>
      <c r="D997" s="55">
        <v>25.04</v>
      </c>
      <c r="E997" s="102">
        <v>1489</v>
      </c>
      <c r="F997" s="120">
        <v>916470</v>
      </c>
      <c r="G997" s="41">
        <v>100</v>
      </c>
      <c r="H997" s="50">
        <f t="shared" si="179"/>
        <v>916470</v>
      </c>
      <c r="I997" s="10">
        <f t="shared" si="178"/>
        <v>0</v>
      </c>
      <c r="J997" s="10">
        <f t="shared" si="180"/>
        <v>615.49361987911345</v>
      </c>
      <c r="K997" s="10">
        <f t="shared" si="181"/>
        <v>1363.7976688487547</v>
      </c>
      <c r="L997" s="10">
        <f t="shared" si="182"/>
        <v>1655618.8437140489</v>
      </c>
      <c r="M997" s="10"/>
      <c r="N997" s="10">
        <f t="shared" si="172"/>
        <v>1655618.8437140489</v>
      </c>
    </row>
    <row r="998" spans="1:14" x14ac:dyDescent="0.25">
      <c r="A998" s="35"/>
      <c r="B998" s="51" t="s">
        <v>849</v>
      </c>
      <c r="C998" s="35">
        <v>4</v>
      </c>
      <c r="D998" s="55">
        <v>24.7498</v>
      </c>
      <c r="E998" s="102">
        <v>1513</v>
      </c>
      <c r="F998" s="120">
        <v>608550</v>
      </c>
      <c r="G998" s="41">
        <v>100</v>
      </c>
      <c r="H998" s="50">
        <f t="shared" si="179"/>
        <v>608550</v>
      </c>
      <c r="I998" s="10">
        <f t="shared" si="178"/>
        <v>0</v>
      </c>
      <c r="J998" s="10">
        <f t="shared" si="180"/>
        <v>402.21414408460015</v>
      </c>
      <c r="K998" s="10">
        <f t="shared" si="181"/>
        <v>1577.077144643268</v>
      </c>
      <c r="L998" s="10">
        <f t="shared" si="182"/>
        <v>1838500.5647758325</v>
      </c>
      <c r="M998" s="10"/>
      <c r="N998" s="10">
        <f t="shared" si="172"/>
        <v>1838500.5647758325</v>
      </c>
    </row>
    <row r="999" spans="1:14" x14ac:dyDescent="0.25">
      <c r="A999" s="35"/>
      <c r="B999" s="51" t="s">
        <v>680</v>
      </c>
      <c r="C999" s="35">
        <v>4</v>
      </c>
      <c r="D999" s="55">
        <v>33.558999999999997</v>
      </c>
      <c r="E999" s="102">
        <v>1297</v>
      </c>
      <c r="F999" s="120">
        <v>907220</v>
      </c>
      <c r="G999" s="41">
        <v>100</v>
      </c>
      <c r="H999" s="50">
        <f t="shared" si="179"/>
        <v>907220</v>
      </c>
      <c r="I999" s="10">
        <f t="shared" si="178"/>
        <v>0</v>
      </c>
      <c r="J999" s="10">
        <f t="shared" si="180"/>
        <v>699.4757131842714</v>
      </c>
      <c r="K999" s="10">
        <f t="shared" si="181"/>
        <v>1279.8155755435967</v>
      </c>
      <c r="L999" s="10">
        <f t="shared" si="182"/>
        <v>1579306.153908618</v>
      </c>
      <c r="M999" s="10"/>
      <c r="N999" s="10">
        <f t="shared" si="172"/>
        <v>1579306.153908618</v>
      </c>
    </row>
    <row r="1000" spans="1:14" x14ac:dyDescent="0.25">
      <c r="A1000" s="35"/>
      <c r="B1000" s="51" t="s">
        <v>681</v>
      </c>
      <c r="C1000" s="35">
        <v>4</v>
      </c>
      <c r="D1000" s="55">
        <v>28.676200000000001</v>
      </c>
      <c r="E1000" s="102">
        <v>1244</v>
      </c>
      <c r="F1000" s="120">
        <v>602530</v>
      </c>
      <c r="G1000" s="41">
        <v>100</v>
      </c>
      <c r="H1000" s="50">
        <f t="shared" si="179"/>
        <v>602530</v>
      </c>
      <c r="I1000" s="10">
        <f t="shared" si="178"/>
        <v>0</v>
      </c>
      <c r="J1000" s="10">
        <f t="shared" si="180"/>
        <v>484.34887459807072</v>
      </c>
      <c r="K1000" s="10">
        <f t="shared" si="181"/>
        <v>1494.9424141297973</v>
      </c>
      <c r="L1000" s="10">
        <f t="shared" si="182"/>
        <v>1720048.4473207672</v>
      </c>
      <c r="M1000" s="10"/>
      <c r="N1000" s="10">
        <f t="shared" si="172"/>
        <v>1720048.4473207672</v>
      </c>
    </row>
    <row r="1001" spans="1:14" x14ac:dyDescent="0.25">
      <c r="A1001" s="35"/>
      <c r="B1001" s="51" t="s">
        <v>682</v>
      </c>
      <c r="C1001" s="35">
        <v>4</v>
      </c>
      <c r="D1001" s="55">
        <v>35.6203</v>
      </c>
      <c r="E1001" s="102">
        <v>1843</v>
      </c>
      <c r="F1001" s="120">
        <v>858990</v>
      </c>
      <c r="G1001" s="41">
        <v>100</v>
      </c>
      <c r="H1001" s="50">
        <f t="shared" si="179"/>
        <v>858990</v>
      </c>
      <c r="I1001" s="10">
        <f t="shared" si="178"/>
        <v>0</v>
      </c>
      <c r="J1001" s="10">
        <f t="shared" si="180"/>
        <v>466.08247422680415</v>
      </c>
      <c r="K1001" s="10">
        <f t="shared" si="181"/>
        <v>1513.2088145010639</v>
      </c>
      <c r="L1001" s="10">
        <f t="shared" si="182"/>
        <v>1927031.6642151631</v>
      </c>
      <c r="M1001" s="10"/>
      <c r="N1001" s="10">
        <f t="shared" si="172"/>
        <v>1927031.6642151631</v>
      </c>
    </row>
    <row r="1002" spans="1:14" x14ac:dyDescent="0.25">
      <c r="A1002" s="35"/>
      <c r="B1002" s="51" t="s">
        <v>850</v>
      </c>
      <c r="C1002" s="35">
        <v>4</v>
      </c>
      <c r="D1002" s="55">
        <v>22.1511</v>
      </c>
      <c r="E1002" s="102">
        <v>781</v>
      </c>
      <c r="F1002" s="120">
        <v>293160</v>
      </c>
      <c r="G1002" s="41">
        <v>100</v>
      </c>
      <c r="H1002" s="50">
        <f t="shared" si="179"/>
        <v>293160</v>
      </c>
      <c r="I1002" s="10">
        <f t="shared" si="178"/>
        <v>0</v>
      </c>
      <c r="J1002" s="10">
        <f t="shared" si="180"/>
        <v>375.3649167733675</v>
      </c>
      <c r="K1002" s="10">
        <f t="shared" si="181"/>
        <v>1603.9263719545006</v>
      </c>
      <c r="L1002" s="10">
        <f t="shared" si="182"/>
        <v>1656915.6394744455</v>
      </c>
      <c r="M1002" s="10"/>
      <c r="N1002" s="10">
        <f t="shared" si="172"/>
        <v>1656915.6394744455</v>
      </c>
    </row>
    <row r="1003" spans="1:14" x14ac:dyDescent="0.25">
      <c r="A1003" s="35"/>
      <c r="B1003" s="51" t="s">
        <v>683</v>
      </c>
      <c r="C1003" s="35">
        <v>4</v>
      </c>
      <c r="D1003" s="55">
        <v>39.122799999999998</v>
      </c>
      <c r="E1003" s="102">
        <v>1345</v>
      </c>
      <c r="F1003" s="120">
        <v>979520</v>
      </c>
      <c r="G1003" s="41">
        <v>100</v>
      </c>
      <c r="H1003" s="50">
        <f t="shared" si="179"/>
        <v>979520</v>
      </c>
      <c r="I1003" s="10">
        <f t="shared" si="178"/>
        <v>0</v>
      </c>
      <c r="J1003" s="10">
        <f t="shared" si="180"/>
        <v>728.26765799256509</v>
      </c>
      <c r="K1003" s="10">
        <f t="shared" si="181"/>
        <v>1251.023630735303</v>
      </c>
      <c r="L1003" s="10">
        <f t="shared" si="182"/>
        <v>1596386.4950995999</v>
      </c>
      <c r="M1003" s="10"/>
      <c r="N1003" s="10">
        <f t="shared" si="172"/>
        <v>1596386.4950995999</v>
      </c>
    </row>
    <row r="1004" spans="1:14" x14ac:dyDescent="0.25">
      <c r="A1004" s="35"/>
      <c r="B1004" s="51" t="s">
        <v>684</v>
      </c>
      <c r="C1004" s="35">
        <v>4</v>
      </c>
      <c r="D1004" s="55">
        <v>19.480999999999998</v>
      </c>
      <c r="E1004" s="102">
        <v>671</v>
      </c>
      <c r="F1004" s="120">
        <v>309930</v>
      </c>
      <c r="G1004" s="41">
        <v>100</v>
      </c>
      <c r="H1004" s="50">
        <f t="shared" si="179"/>
        <v>309930</v>
      </c>
      <c r="I1004" s="10">
        <f t="shared" si="178"/>
        <v>0</v>
      </c>
      <c r="J1004" s="10">
        <f t="shared" si="180"/>
        <v>461.89269746646795</v>
      </c>
      <c r="K1004" s="10">
        <f t="shared" si="181"/>
        <v>1517.3985912614</v>
      </c>
      <c r="L1004" s="10">
        <f t="shared" si="182"/>
        <v>1542264.9128053118</v>
      </c>
      <c r="M1004" s="10"/>
      <c r="N1004" s="10">
        <f t="shared" si="172"/>
        <v>1542264.9128053118</v>
      </c>
    </row>
    <row r="1005" spans="1:14" x14ac:dyDescent="0.25">
      <c r="A1005" s="35"/>
      <c r="B1005" s="51" t="s">
        <v>851</v>
      </c>
      <c r="C1005" s="35">
        <v>4</v>
      </c>
      <c r="D1005" s="55">
        <v>29.972500000000004</v>
      </c>
      <c r="E1005" s="102">
        <v>2395</v>
      </c>
      <c r="F1005" s="120">
        <v>879770</v>
      </c>
      <c r="G1005" s="41">
        <v>100</v>
      </c>
      <c r="H1005" s="50">
        <f t="shared" si="179"/>
        <v>879770</v>
      </c>
      <c r="I1005" s="10">
        <f t="shared" si="178"/>
        <v>0</v>
      </c>
      <c r="J1005" s="10">
        <f t="shared" si="180"/>
        <v>367.33611691022963</v>
      </c>
      <c r="K1005" s="10">
        <f t="shared" si="181"/>
        <v>1611.9551718176385</v>
      </c>
      <c r="L1005" s="10">
        <f t="shared" si="182"/>
        <v>2124203.803285372</v>
      </c>
      <c r="M1005" s="10"/>
      <c r="N1005" s="10">
        <f t="shared" si="172"/>
        <v>2124203.803285372</v>
      </c>
    </row>
    <row r="1006" spans="1:14" x14ac:dyDescent="0.25">
      <c r="A1006" s="35"/>
      <c r="B1006" s="51" t="s">
        <v>685</v>
      </c>
      <c r="C1006" s="35">
        <v>4</v>
      </c>
      <c r="D1006" s="55">
        <v>29.169099999999997</v>
      </c>
      <c r="E1006" s="102">
        <v>1586</v>
      </c>
      <c r="F1006" s="120">
        <v>529240</v>
      </c>
      <c r="G1006" s="41">
        <v>100</v>
      </c>
      <c r="H1006" s="50">
        <f t="shared" si="179"/>
        <v>529240</v>
      </c>
      <c r="I1006" s="10">
        <f t="shared" si="178"/>
        <v>0</v>
      </c>
      <c r="J1006" s="10">
        <f t="shared" si="180"/>
        <v>333.69482976040354</v>
      </c>
      <c r="K1006" s="10">
        <f t="shared" si="181"/>
        <v>1645.5964589674645</v>
      </c>
      <c r="L1006" s="10">
        <f t="shared" si="182"/>
        <v>1937474.6796832252</v>
      </c>
      <c r="M1006" s="10"/>
      <c r="N1006" s="10">
        <f t="shared" si="172"/>
        <v>1937474.6796832252</v>
      </c>
    </row>
    <row r="1007" spans="1:14" x14ac:dyDescent="0.25">
      <c r="A1007" s="35"/>
      <c r="B1007" s="51" t="s">
        <v>686</v>
      </c>
      <c r="C1007" s="35">
        <v>4</v>
      </c>
      <c r="D1007" s="55">
        <v>43.889899999999997</v>
      </c>
      <c r="E1007" s="102">
        <v>1316</v>
      </c>
      <c r="F1007" s="120">
        <v>552350</v>
      </c>
      <c r="G1007" s="41">
        <v>100</v>
      </c>
      <c r="H1007" s="50">
        <f t="shared" si="179"/>
        <v>552350</v>
      </c>
      <c r="I1007" s="10">
        <f t="shared" si="178"/>
        <v>0</v>
      </c>
      <c r="J1007" s="10">
        <f t="shared" si="180"/>
        <v>419.71884498480244</v>
      </c>
      <c r="K1007" s="10">
        <f t="shared" si="181"/>
        <v>1559.5724437430656</v>
      </c>
      <c r="L1007" s="10">
        <f t="shared" si="182"/>
        <v>1871050.8145146258</v>
      </c>
      <c r="M1007" s="10"/>
      <c r="N1007" s="10">
        <f t="shared" si="172"/>
        <v>1871050.8145146258</v>
      </c>
    </row>
    <row r="1008" spans="1:14" x14ac:dyDescent="0.25">
      <c r="A1008" s="35"/>
      <c r="B1008" s="51" t="s">
        <v>687</v>
      </c>
      <c r="C1008" s="35">
        <v>4</v>
      </c>
      <c r="D1008" s="55">
        <v>42.471999999999994</v>
      </c>
      <c r="E1008" s="102">
        <v>2533</v>
      </c>
      <c r="F1008" s="120">
        <v>956870</v>
      </c>
      <c r="G1008" s="41">
        <v>100</v>
      </c>
      <c r="H1008" s="50">
        <f t="shared" si="179"/>
        <v>956870</v>
      </c>
      <c r="I1008" s="10">
        <f t="shared" si="178"/>
        <v>0</v>
      </c>
      <c r="J1008" s="10">
        <f t="shared" si="180"/>
        <v>377.76154757204893</v>
      </c>
      <c r="K1008" s="10">
        <f t="shared" si="181"/>
        <v>1601.529741155819</v>
      </c>
      <c r="L1008" s="10">
        <f t="shared" si="182"/>
        <v>2215746.4100711723</v>
      </c>
      <c r="M1008" s="10"/>
      <c r="N1008" s="10">
        <f t="shared" si="172"/>
        <v>2215746.4100711723</v>
      </c>
    </row>
    <row r="1009" spans="1:14" x14ac:dyDescent="0.25">
      <c r="A1009" s="35"/>
      <c r="B1009" s="51" t="s">
        <v>688</v>
      </c>
      <c r="C1009" s="35">
        <v>4</v>
      </c>
      <c r="D1009" s="55">
        <v>37.261499999999998</v>
      </c>
      <c r="E1009" s="102">
        <v>3162</v>
      </c>
      <c r="F1009" s="120">
        <v>1307860</v>
      </c>
      <c r="G1009" s="41">
        <v>100</v>
      </c>
      <c r="H1009" s="50">
        <f t="shared" si="179"/>
        <v>1307860</v>
      </c>
      <c r="I1009" s="10">
        <f t="shared" si="178"/>
        <v>0</v>
      </c>
      <c r="J1009" s="10">
        <f t="shared" si="180"/>
        <v>413.61796331435801</v>
      </c>
      <c r="K1009" s="10">
        <f t="shared" si="181"/>
        <v>1565.6733254135102</v>
      </c>
      <c r="L1009" s="10">
        <f t="shared" si="182"/>
        <v>2322805.8991236831</v>
      </c>
      <c r="M1009" s="10"/>
      <c r="N1009" s="10">
        <f t="shared" si="172"/>
        <v>2322805.8991236831</v>
      </c>
    </row>
    <row r="1010" spans="1:14" x14ac:dyDescent="0.25">
      <c r="A1010" s="35"/>
      <c r="B1010" s="51" t="s">
        <v>689</v>
      </c>
      <c r="C1010" s="35">
        <v>4</v>
      </c>
      <c r="D1010" s="55">
        <v>20.51</v>
      </c>
      <c r="E1010" s="102">
        <v>603</v>
      </c>
      <c r="F1010" s="120">
        <v>268640</v>
      </c>
      <c r="G1010" s="41">
        <v>100</v>
      </c>
      <c r="H1010" s="50">
        <f t="shared" si="179"/>
        <v>268640</v>
      </c>
      <c r="I1010" s="10">
        <f t="shared" si="178"/>
        <v>0</v>
      </c>
      <c r="J1010" s="10">
        <f t="shared" si="180"/>
        <v>445.50580431177445</v>
      </c>
      <c r="K1010" s="10">
        <f t="shared" si="181"/>
        <v>1533.7854844160936</v>
      </c>
      <c r="L1010" s="10">
        <f t="shared" si="182"/>
        <v>1543535.3405368519</v>
      </c>
      <c r="M1010" s="10"/>
      <c r="N1010" s="10">
        <f t="shared" si="172"/>
        <v>1543535.3405368519</v>
      </c>
    </row>
    <row r="1011" spans="1:14" x14ac:dyDescent="0.25">
      <c r="A1011" s="35"/>
      <c r="B1011" s="51" t="s">
        <v>690</v>
      </c>
      <c r="C1011" s="35">
        <v>4</v>
      </c>
      <c r="D1011" s="55">
        <v>12.818399999999999</v>
      </c>
      <c r="E1011" s="102">
        <v>1016</v>
      </c>
      <c r="F1011" s="120">
        <v>402930</v>
      </c>
      <c r="G1011" s="41">
        <v>100</v>
      </c>
      <c r="H1011" s="50">
        <f t="shared" si="179"/>
        <v>402930</v>
      </c>
      <c r="I1011" s="10">
        <f t="shared" si="178"/>
        <v>0</v>
      </c>
      <c r="J1011" s="10">
        <f t="shared" si="180"/>
        <v>396.58464566929132</v>
      </c>
      <c r="K1011" s="10">
        <f t="shared" si="181"/>
        <v>1582.7066430585767</v>
      </c>
      <c r="L1011" s="10">
        <f t="shared" si="182"/>
        <v>1652379.2884161016</v>
      </c>
      <c r="M1011" s="10"/>
      <c r="N1011" s="10">
        <f t="shared" si="172"/>
        <v>1652379.2884161016</v>
      </c>
    </row>
    <row r="1012" spans="1:14" x14ac:dyDescent="0.25">
      <c r="A1012" s="35"/>
      <c r="B1012" s="51" t="s">
        <v>691</v>
      </c>
      <c r="C1012" s="35">
        <v>4</v>
      </c>
      <c r="D1012" s="55">
        <v>29.560700000000001</v>
      </c>
      <c r="E1012" s="102">
        <v>604</v>
      </c>
      <c r="F1012" s="120">
        <v>293440</v>
      </c>
      <c r="G1012" s="41">
        <v>100</v>
      </c>
      <c r="H1012" s="50">
        <f t="shared" si="179"/>
        <v>293440</v>
      </c>
      <c r="I1012" s="10">
        <f t="shared" si="178"/>
        <v>0</v>
      </c>
      <c r="J1012" s="10">
        <f t="shared" si="180"/>
        <v>485.82781456953643</v>
      </c>
      <c r="K1012" s="10">
        <f t="shared" si="181"/>
        <v>1493.4634741583316</v>
      </c>
      <c r="L1012" s="10">
        <f t="shared" si="182"/>
        <v>1556685.6989330547</v>
      </c>
      <c r="M1012" s="10"/>
      <c r="N1012" s="10">
        <f t="shared" si="172"/>
        <v>1556685.6989330547</v>
      </c>
    </row>
    <row r="1013" spans="1:14" x14ac:dyDescent="0.25">
      <c r="A1013" s="35"/>
      <c r="B1013" s="51" t="s">
        <v>692</v>
      </c>
      <c r="C1013" s="35">
        <v>4</v>
      </c>
      <c r="D1013" s="55">
        <v>47.864399999999996</v>
      </c>
      <c r="E1013" s="102">
        <v>1271</v>
      </c>
      <c r="F1013" s="120">
        <v>664440</v>
      </c>
      <c r="G1013" s="41">
        <v>100</v>
      </c>
      <c r="H1013" s="50">
        <f t="shared" si="179"/>
        <v>664440</v>
      </c>
      <c r="I1013" s="10">
        <f t="shared" si="178"/>
        <v>0</v>
      </c>
      <c r="J1013" s="10">
        <f t="shared" si="180"/>
        <v>522.76947285601887</v>
      </c>
      <c r="K1013" s="10">
        <f t="shared" si="181"/>
        <v>1456.5218158718492</v>
      </c>
      <c r="L1013" s="10">
        <f t="shared" si="182"/>
        <v>1793715.2755638352</v>
      </c>
      <c r="M1013" s="10"/>
      <c r="N1013" s="10">
        <f t="shared" ref="N1013:N1025" si="183">L1013+M1013</f>
        <v>1793715.2755638352</v>
      </c>
    </row>
    <row r="1014" spans="1:14" x14ac:dyDescent="0.25">
      <c r="A1014" s="35"/>
      <c r="B1014" s="51" t="s">
        <v>693</v>
      </c>
      <c r="C1014" s="35">
        <v>4</v>
      </c>
      <c r="D1014" s="55">
        <v>3.8826000000000001</v>
      </c>
      <c r="E1014" s="102">
        <v>1719</v>
      </c>
      <c r="F1014" s="120">
        <v>2168480</v>
      </c>
      <c r="G1014" s="41">
        <v>100</v>
      </c>
      <c r="H1014" s="50">
        <f t="shared" si="179"/>
        <v>2168480</v>
      </c>
      <c r="I1014" s="10">
        <f t="shared" si="178"/>
        <v>0</v>
      </c>
      <c r="J1014" s="10">
        <f t="shared" si="180"/>
        <v>1261.4776032577079</v>
      </c>
      <c r="K1014" s="10">
        <f t="shared" si="181"/>
        <v>717.81368547016018</v>
      </c>
      <c r="L1014" s="10">
        <f t="shared" si="182"/>
        <v>1067158.9682500325</v>
      </c>
      <c r="M1014" s="10"/>
      <c r="N1014" s="10">
        <f t="shared" si="183"/>
        <v>1067158.9682500325</v>
      </c>
    </row>
    <row r="1015" spans="1:14" x14ac:dyDescent="0.25">
      <c r="A1015" s="35"/>
      <c r="B1015" s="51" t="s">
        <v>694</v>
      </c>
      <c r="C1015" s="35">
        <v>4</v>
      </c>
      <c r="D1015" s="55">
        <v>45.011000000000003</v>
      </c>
      <c r="E1015" s="102">
        <v>3176</v>
      </c>
      <c r="F1015" s="120">
        <v>1819950</v>
      </c>
      <c r="G1015" s="41">
        <v>100</v>
      </c>
      <c r="H1015" s="50">
        <f t="shared" ref="H1015:H1021" si="184">F1015*G1015/100</f>
        <v>1819950</v>
      </c>
      <c r="I1015" s="10">
        <f t="shared" ref="I1015:I1021" si="185">F1015-H1015</f>
        <v>0</v>
      </c>
      <c r="J1015" s="10">
        <f t="shared" ref="J1015:J1021" si="186">F1015/E1015</f>
        <v>573.03211586901762</v>
      </c>
      <c r="K1015" s="10">
        <f t="shared" si="181"/>
        <v>1406.2591728588504</v>
      </c>
      <c r="L1015" s="10">
        <f t="shared" si="182"/>
        <v>2233185.2350120749</v>
      </c>
      <c r="M1015" s="10"/>
      <c r="N1015" s="10">
        <f t="shared" si="183"/>
        <v>2233185.2350120749</v>
      </c>
    </row>
    <row r="1016" spans="1:14" x14ac:dyDescent="0.25">
      <c r="A1016" s="35"/>
      <c r="B1016" s="51" t="s">
        <v>309</v>
      </c>
      <c r="C1016" s="35">
        <v>4</v>
      </c>
      <c r="D1016" s="55">
        <v>45.852299999999993</v>
      </c>
      <c r="E1016" s="102">
        <v>4369</v>
      </c>
      <c r="F1016" s="120">
        <v>3065910</v>
      </c>
      <c r="G1016" s="41">
        <v>100</v>
      </c>
      <c r="H1016" s="50">
        <f t="shared" si="184"/>
        <v>3065910</v>
      </c>
      <c r="I1016" s="10">
        <f t="shared" si="185"/>
        <v>0</v>
      </c>
      <c r="J1016" s="10">
        <f t="shared" si="186"/>
        <v>701.74181734950787</v>
      </c>
      <c r="K1016" s="10">
        <f t="shared" si="181"/>
        <v>1277.5494713783601</v>
      </c>
      <c r="L1016" s="10">
        <f t="shared" si="182"/>
        <v>2440718.1708147665</v>
      </c>
      <c r="M1016" s="10"/>
      <c r="N1016" s="10">
        <f t="shared" si="183"/>
        <v>2440718.1708147665</v>
      </c>
    </row>
    <row r="1017" spans="1:14" x14ac:dyDescent="0.25">
      <c r="A1017" s="35"/>
      <c r="B1017" s="51" t="s">
        <v>695</v>
      </c>
      <c r="C1017" s="35">
        <v>4</v>
      </c>
      <c r="D1017" s="55">
        <v>87.730400000000017</v>
      </c>
      <c r="E1017" s="102">
        <v>1062</v>
      </c>
      <c r="F1017" s="120">
        <v>1238740</v>
      </c>
      <c r="G1017" s="41">
        <v>100</v>
      </c>
      <c r="H1017" s="50">
        <f t="shared" si="184"/>
        <v>1238740</v>
      </c>
      <c r="I1017" s="10">
        <f t="shared" si="185"/>
        <v>0</v>
      </c>
      <c r="J1017" s="10">
        <f t="shared" si="186"/>
        <v>1166.421845574388</v>
      </c>
      <c r="K1017" s="10">
        <f t="shared" si="181"/>
        <v>812.86944315348001</v>
      </c>
      <c r="L1017" s="10">
        <f t="shared" si="182"/>
        <v>1406835.527113816</v>
      </c>
      <c r="M1017" s="10"/>
      <c r="N1017" s="10">
        <f t="shared" si="183"/>
        <v>1406835.527113816</v>
      </c>
    </row>
    <row r="1018" spans="1:14" x14ac:dyDescent="0.25">
      <c r="A1018" s="35"/>
      <c r="B1018" s="51" t="s">
        <v>696</v>
      </c>
      <c r="C1018" s="35">
        <v>4</v>
      </c>
      <c r="D1018" s="55">
        <v>56.395799999999994</v>
      </c>
      <c r="E1018" s="102">
        <v>3853</v>
      </c>
      <c r="F1018" s="120">
        <v>5918740</v>
      </c>
      <c r="G1018" s="41">
        <v>100</v>
      </c>
      <c r="H1018" s="50">
        <f t="shared" si="184"/>
        <v>5918740</v>
      </c>
      <c r="I1018" s="10">
        <f t="shared" si="185"/>
        <v>0</v>
      </c>
      <c r="J1018" s="10">
        <f t="shared" si="186"/>
        <v>1536.1380742278743</v>
      </c>
      <c r="K1018" s="10">
        <f t="shared" si="181"/>
        <v>443.15321449999374</v>
      </c>
      <c r="L1018" s="10">
        <f t="shared" si="182"/>
        <v>1663718.1160161893</v>
      </c>
      <c r="M1018" s="10"/>
      <c r="N1018" s="10">
        <f t="shared" si="183"/>
        <v>1663718.1160161893</v>
      </c>
    </row>
    <row r="1019" spans="1:14" x14ac:dyDescent="0.25">
      <c r="A1019" s="35"/>
      <c r="B1019" s="51" t="s">
        <v>697</v>
      </c>
      <c r="C1019" s="35">
        <v>4</v>
      </c>
      <c r="D1019" s="55">
        <v>31.199499999999997</v>
      </c>
      <c r="E1019" s="102">
        <v>804</v>
      </c>
      <c r="F1019" s="120">
        <v>328460</v>
      </c>
      <c r="G1019" s="41">
        <v>100</v>
      </c>
      <c r="H1019" s="50">
        <f t="shared" si="184"/>
        <v>328460</v>
      </c>
      <c r="I1019" s="10">
        <f t="shared" si="185"/>
        <v>0</v>
      </c>
      <c r="J1019" s="10">
        <f t="shared" si="186"/>
        <v>408.53233830845772</v>
      </c>
      <c r="K1019" s="10">
        <f t="shared" si="181"/>
        <v>1570.7589504194102</v>
      </c>
      <c r="L1019" s="10">
        <f t="shared" si="182"/>
        <v>1681759.0204229972</v>
      </c>
      <c r="M1019" s="10"/>
      <c r="N1019" s="10">
        <f t="shared" si="183"/>
        <v>1681759.0204229972</v>
      </c>
    </row>
    <row r="1020" spans="1:14" x14ac:dyDescent="0.25">
      <c r="A1020" s="35"/>
      <c r="B1020" s="51" t="s">
        <v>698</v>
      </c>
      <c r="C1020" s="35">
        <v>4</v>
      </c>
      <c r="D1020" s="55">
        <v>22.257800000000003</v>
      </c>
      <c r="E1020" s="102">
        <v>705</v>
      </c>
      <c r="F1020" s="120">
        <v>371010</v>
      </c>
      <c r="G1020" s="41">
        <v>100</v>
      </c>
      <c r="H1020" s="50">
        <f t="shared" si="184"/>
        <v>371010</v>
      </c>
      <c r="I1020" s="10">
        <f t="shared" si="185"/>
        <v>0</v>
      </c>
      <c r="J1020" s="10">
        <f t="shared" si="186"/>
        <v>526.25531914893622</v>
      </c>
      <c r="K1020" s="10">
        <f t="shared" si="181"/>
        <v>1453.0359695789318</v>
      </c>
      <c r="L1020" s="10">
        <f t="shared" si="182"/>
        <v>1511652.6081137375</v>
      </c>
      <c r="M1020" s="10"/>
      <c r="N1020" s="10">
        <f t="shared" si="183"/>
        <v>1511652.6081137375</v>
      </c>
    </row>
    <row r="1021" spans="1:14" x14ac:dyDescent="0.25">
      <c r="A1021" s="35"/>
      <c r="B1021" s="51" t="s">
        <v>699</v>
      </c>
      <c r="C1021" s="35">
        <v>4</v>
      </c>
      <c r="D1021" s="55">
        <v>45.27</v>
      </c>
      <c r="E1021" s="102">
        <v>3494</v>
      </c>
      <c r="F1021" s="120">
        <v>1876430</v>
      </c>
      <c r="G1021" s="41">
        <v>100</v>
      </c>
      <c r="H1021" s="50">
        <f t="shared" si="184"/>
        <v>1876430</v>
      </c>
      <c r="I1021" s="10">
        <f t="shared" si="185"/>
        <v>0</v>
      </c>
      <c r="J1021" s="10">
        <f t="shared" si="186"/>
        <v>537.0435031482541</v>
      </c>
      <c r="K1021" s="10">
        <f t="shared" si="181"/>
        <v>1442.2477855796139</v>
      </c>
      <c r="L1021" s="10">
        <f t="shared" si="182"/>
        <v>2347392.6346319825</v>
      </c>
      <c r="M1021" s="10"/>
      <c r="N1021" s="10">
        <f t="shared" si="183"/>
        <v>2347392.6346319825</v>
      </c>
    </row>
    <row r="1022" spans="1:14" x14ac:dyDescent="0.25">
      <c r="A1022" s="35"/>
      <c r="B1022" s="51" t="s">
        <v>885</v>
      </c>
      <c r="C1022" s="35">
        <v>3</v>
      </c>
      <c r="D1022" s="55">
        <v>16.429500000000001</v>
      </c>
      <c r="E1022" s="102">
        <v>24760</v>
      </c>
      <c r="F1022" s="120">
        <v>101928090</v>
      </c>
      <c r="G1022" s="41">
        <v>50</v>
      </c>
      <c r="H1022" s="50">
        <f t="shared" si="179"/>
        <v>50964045</v>
      </c>
      <c r="I1022" s="10">
        <f t="shared" si="178"/>
        <v>50964045</v>
      </c>
      <c r="J1022" s="10">
        <f t="shared" si="180"/>
        <v>4116.64337641357</v>
      </c>
      <c r="K1022" s="10">
        <f t="shared" si="181"/>
        <v>-2137.3520876857019</v>
      </c>
      <c r="L1022" s="10">
        <f t="shared" si="182"/>
        <v>6532896.5489597153</v>
      </c>
      <c r="M1022" s="10"/>
      <c r="N1022" s="10">
        <f t="shared" si="183"/>
        <v>6532896.5489597153</v>
      </c>
    </row>
    <row r="1023" spans="1:14" x14ac:dyDescent="0.25">
      <c r="A1023" s="35"/>
      <c r="B1023" s="51" t="s">
        <v>852</v>
      </c>
      <c r="C1023" s="35">
        <v>4</v>
      </c>
      <c r="D1023" s="55">
        <v>18.29</v>
      </c>
      <c r="E1023" s="102">
        <v>1163</v>
      </c>
      <c r="F1023" s="120">
        <v>541300</v>
      </c>
      <c r="G1023" s="41">
        <v>100</v>
      </c>
      <c r="H1023" s="50">
        <f t="shared" si="179"/>
        <v>541300</v>
      </c>
      <c r="I1023" s="10">
        <f t="shared" si="178"/>
        <v>0</v>
      </c>
      <c r="J1023" s="10">
        <f t="shared" si="180"/>
        <v>465.4342218400688</v>
      </c>
      <c r="K1023" s="10">
        <f t="shared" si="181"/>
        <v>1513.8570668877992</v>
      </c>
      <c r="L1023" s="10">
        <f t="shared" si="182"/>
        <v>1661313.4322219947</v>
      </c>
      <c r="M1023" s="10"/>
      <c r="N1023" s="10">
        <f t="shared" si="183"/>
        <v>1661313.4322219947</v>
      </c>
    </row>
    <row r="1024" spans="1:14" x14ac:dyDescent="0.25">
      <c r="A1024" s="35"/>
      <c r="B1024" s="51" t="s">
        <v>700</v>
      </c>
      <c r="C1024" s="35">
        <v>4</v>
      </c>
      <c r="D1024" s="55">
        <v>51.766099999999994</v>
      </c>
      <c r="E1024" s="102">
        <v>2431</v>
      </c>
      <c r="F1024" s="120">
        <v>1917570</v>
      </c>
      <c r="G1024" s="41">
        <v>100</v>
      </c>
      <c r="H1024" s="50">
        <f t="shared" si="179"/>
        <v>1917570</v>
      </c>
      <c r="I1024" s="10">
        <f t="shared" si="178"/>
        <v>0</v>
      </c>
      <c r="J1024" s="10">
        <f t="shared" si="180"/>
        <v>788.79884821061296</v>
      </c>
      <c r="K1024" s="10">
        <f t="shared" si="181"/>
        <v>1190.4924405172551</v>
      </c>
      <c r="L1024" s="10">
        <f t="shared" si="182"/>
        <v>1893714.4342990443</v>
      </c>
      <c r="M1024" s="10"/>
      <c r="N1024" s="10">
        <f t="shared" si="183"/>
        <v>1893714.4342990443</v>
      </c>
    </row>
    <row r="1025" spans="1:14" x14ac:dyDescent="0.25">
      <c r="A1025" s="35"/>
      <c r="B1025" s="51" t="s">
        <v>853</v>
      </c>
      <c r="C1025" s="35">
        <v>4</v>
      </c>
      <c r="D1025" s="55">
        <v>38.74</v>
      </c>
      <c r="E1025" s="102">
        <v>2594</v>
      </c>
      <c r="F1025" s="120">
        <v>2016040.0000000002</v>
      </c>
      <c r="G1025" s="41">
        <v>100</v>
      </c>
      <c r="H1025" s="50">
        <f t="shared" si="179"/>
        <v>2016040.0000000002</v>
      </c>
      <c r="I1025" s="10">
        <f t="shared" si="178"/>
        <v>0</v>
      </c>
      <c r="J1025" s="10">
        <f t="shared" si="180"/>
        <v>777.19352351580585</v>
      </c>
      <c r="K1025" s="10">
        <f t="shared" si="181"/>
        <v>1202.0977652120623</v>
      </c>
      <c r="L1025" s="10">
        <f t="shared" si="182"/>
        <v>1878838.7892398604</v>
      </c>
      <c r="M1025" s="10"/>
      <c r="N1025" s="10">
        <f t="shared" si="183"/>
        <v>1878838.7892398604</v>
      </c>
    </row>
    <row r="1026" spans="1:14" x14ac:dyDescent="0.25">
      <c r="F1026" s="62"/>
    </row>
  </sheetData>
  <mergeCells count="31">
    <mergeCell ref="J13:J15"/>
    <mergeCell ref="N13:N15"/>
    <mergeCell ref="K13:K15"/>
    <mergeCell ref="L13:L15"/>
    <mergeCell ref="M13:M15"/>
    <mergeCell ref="B19:C19"/>
    <mergeCell ref="H13:H15"/>
    <mergeCell ref="I13:I15"/>
    <mergeCell ref="F13:F15"/>
    <mergeCell ref="G13:G15"/>
    <mergeCell ref="B17:C17"/>
    <mergeCell ref="B18:C18"/>
    <mergeCell ref="A13:A15"/>
    <mergeCell ref="B13:B15"/>
    <mergeCell ref="C13:C15"/>
    <mergeCell ref="D13:D15"/>
    <mergeCell ref="E13:E15"/>
    <mergeCell ref="A1:C1"/>
    <mergeCell ref="G12:J12"/>
    <mergeCell ref="D1:F1"/>
    <mergeCell ref="G3:L3"/>
    <mergeCell ref="G11:I11"/>
    <mergeCell ref="G10:I10"/>
    <mergeCell ref="G5:I5"/>
    <mergeCell ref="G6:I6"/>
    <mergeCell ref="G7:I7"/>
    <mergeCell ref="G1:L1"/>
    <mergeCell ref="G4:I4"/>
    <mergeCell ref="G2:L2"/>
    <mergeCell ref="G9:I9"/>
    <mergeCell ref="G8:I8"/>
  </mergeCells>
  <pageMargins left="0.19685039370078741" right="0.15748031496062992" top="0.39370078740157483" bottom="0.39370078740157483" header="0.31496062992125984" footer="0.31496062992125984"/>
  <pageSetup paperSize="8" scale="90" fitToHeight="0" orientation="landscape" r:id="rId1"/>
  <headerFooter differentOddEven="1">
    <oddHeader xml:space="preserve">&amp;R&amp;D
</oddHead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28"/>
  <sheetViews>
    <sheetView showGridLines="0" showZeros="0" view="pageBreakPreview" zoomScaleNormal="100" zoomScaleSheetLayoutView="100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K24" sqref="K24"/>
    </sheetView>
  </sheetViews>
  <sheetFormatPr defaultColWidth="8.85546875" defaultRowHeight="15" x14ac:dyDescent="0.25"/>
  <cols>
    <col min="1" max="1" width="12.5703125" style="6" customWidth="1"/>
    <col min="2" max="2" width="14.85546875" style="31" customWidth="1"/>
    <col min="3" max="3" width="9.140625" style="31" customWidth="1"/>
    <col min="4" max="4" width="13" style="31" customWidth="1"/>
    <col min="5" max="5" width="14.85546875" style="31" customWidth="1"/>
    <col min="6" max="6" width="18" style="31" customWidth="1"/>
    <col min="7" max="7" width="8.7109375" style="31" customWidth="1"/>
    <col min="8" max="8" width="16.7109375" style="11" customWidth="1"/>
    <col min="9" max="9" width="15.5703125" style="11" customWidth="1"/>
    <col min="10" max="10" width="16.42578125" style="11" customWidth="1"/>
    <col min="11" max="11" width="16.5703125" style="11" customWidth="1"/>
    <col min="12" max="12" width="15.5703125" style="11" customWidth="1"/>
    <col min="13" max="13" width="16.140625" style="11" customWidth="1"/>
    <col min="14" max="14" width="15.85546875" style="11" customWidth="1"/>
    <col min="15" max="15" width="15" style="85" customWidth="1"/>
    <col min="16" max="16384" width="8.85546875" style="6"/>
  </cols>
  <sheetData>
    <row r="1" spans="1:15" ht="36.75" customHeight="1" x14ac:dyDescent="0.25">
      <c r="A1" s="63"/>
      <c r="B1" s="63"/>
      <c r="C1" s="63"/>
      <c r="D1" s="63"/>
      <c r="E1" s="63"/>
      <c r="F1" s="63"/>
      <c r="G1" s="206" t="s">
        <v>920</v>
      </c>
      <c r="H1" s="206"/>
      <c r="I1" s="206"/>
      <c r="J1" s="206"/>
      <c r="K1" s="206"/>
      <c r="L1" s="206"/>
      <c r="M1" s="63"/>
      <c r="N1" s="82"/>
    </row>
    <row r="2" spans="1:15" s="12" customFormat="1" ht="24" customHeight="1" x14ac:dyDescent="0.25">
      <c r="A2" s="63"/>
      <c r="B2" s="63"/>
      <c r="C2" s="63"/>
      <c r="D2" s="63"/>
      <c r="E2" s="63"/>
      <c r="F2" s="63"/>
      <c r="G2" s="206"/>
      <c r="H2" s="206"/>
      <c r="I2" s="206"/>
      <c r="J2" s="206"/>
      <c r="K2" s="206"/>
      <c r="L2" s="206"/>
      <c r="M2" s="63"/>
      <c r="N2" s="76"/>
      <c r="O2" s="194"/>
    </row>
    <row r="3" spans="1:15" ht="19.5" customHeight="1" x14ac:dyDescent="0.25">
      <c r="N3" s="80"/>
    </row>
    <row r="4" spans="1:15" ht="15.75" x14ac:dyDescent="0.25">
      <c r="G4" s="207" t="s">
        <v>924</v>
      </c>
      <c r="H4" s="207"/>
      <c r="I4" s="207"/>
      <c r="J4" s="29">
        <v>6565700000</v>
      </c>
      <c r="K4" s="26" t="s">
        <v>910</v>
      </c>
      <c r="L4" s="75">
        <v>10</v>
      </c>
      <c r="N4" s="81"/>
    </row>
    <row r="5" spans="1:15" ht="33" customHeight="1" x14ac:dyDescent="0.25">
      <c r="F5" s="33"/>
      <c r="G5" s="231" t="s">
        <v>925</v>
      </c>
      <c r="H5" s="232"/>
      <c r="I5" s="232"/>
      <c r="J5" s="74">
        <f>0.639*(I17+(J4*L4)/100)</f>
        <v>2256957566.0536499</v>
      </c>
      <c r="L5" s="74">
        <f>J4*L4/100</f>
        <v>656570000</v>
      </c>
      <c r="N5" s="80"/>
    </row>
    <row r="6" spans="1:15" ht="15.75" x14ac:dyDescent="0.25">
      <c r="G6" s="202" t="s">
        <v>708</v>
      </c>
      <c r="H6" s="203"/>
      <c r="I6" s="203"/>
      <c r="J6" s="111">
        <v>0.29599999999999999</v>
      </c>
      <c r="N6" s="80"/>
    </row>
    <row r="7" spans="1:15" ht="15.75" x14ac:dyDescent="0.25">
      <c r="F7" s="33"/>
      <c r="G7" s="202" t="s">
        <v>709</v>
      </c>
      <c r="H7" s="203"/>
      <c r="I7" s="203"/>
      <c r="J7" s="13">
        <f>J5*(100%-J6)</f>
        <v>1588898126.5017695</v>
      </c>
      <c r="K7" s="15" t="s">
        <v>710</v>
      </c>
      <c r="L7" s="13">
        <f>J5*J6</f>
        <v>668059439.55188036</v>
      </c>
      <c r="M7" s="16"/>
      <c r="N7" s="80"/>
    </row>
    <row r="8" spans="1:15" ht="15.75" x14ac:dyDescent="0.25">
      <c r="C8" s="33"/>
      <c r="E8" s="33"/>
      <c r="G8" s="202" t="s">
        <v>711</v>
      </c>
      <c r="H8" s="203"/>
      <c r="I8" s="203"/>
      <c r="J8" s="14">
        <v>0.6</v>
      </c>
      <c r="K8" s="15" t="s">
        <v>712</v>
      </c>
      <c r="L8" s="17">
        <v>0.6</v>
      </c>
      <c r="M8" s="18"/>
      <c r="N8" s="80"/>
    </row>
    <row r="9" spans="1:15" ht="15.75" x14ac:dyDescent="0.25">
      <c r="G9" s="202" t="s">
        <v>712</v>
      </c>
      <c r="H9" s="203"/>
      <c r="I9" s="203"/>
      <c r="J9" s="14">
        <v>0.3</v>
      </c>
      <c r="K9" s="15" t="s">
        <v>713</v>
      </c>
      <c r="L9" s="17">
        <v>0.4</v>
      </c>
      <c r="M9" s="18"/>
      <c r="N9" s="80"/>
    </row>
    <row r="10" spans="1:15" ht="15.75" x14ac:dyDescent="0.25">
      <c r="D10" s="61"/>
      <c r="E10" s="59"/>
      <c r="G10" s="202" t="s">
        <v>713</v>
      </c>
      <c r="H10" s="203"/>
      <c r="I10" s="203"/>
      <c r="J10" s="14">
        <v>0.1</v>
      </c>
      <c r="K10" s="15" t="s">
        <v>714</v>
      </c>
      <c r="L10" s="19">
        <f>E18-E21-E43</f>
        <v>1556103</v>
      </c>
      <c r="M10" s="18"/>
      <c r="N10" s="80"/>
    </row>
    <row r="11" spans="1:15" ht="18.75" x14ac:dyDescent="0.3">
      <c r="B11" s="60"/>
      <c r="C11" s="61"/>
      <c r="D11" s="155"/>
      <c r="E11" s="68"/>
      <c r="F11" s="68"/>
      <c r="G11" s="200" t="s">
        <v>715</v>
      </c>
      <c r="H11" s="201"/>
      <c r="I11" s="201"/>
      <c r="J11" s="20">
        <v>1.3</v>
      </c>
      <c r="K11" s="15" t="s">
        <v>716</v>
      </c>
      <c r="L11" s="21">
        <f>D18-D21-D43</f>
        <v>27840.216592999997</v>
      </c>
      <c r="M11" s="22"/>
      <c r="N11" s="66"/>
    </row>
    <row r="12" spans="1:15" ht="15.75" x14ac:dyDescent="0.25">
      <c r="A12" s="69"/>
      <c r="B12" s="60"/>
      <c r="C12" s="59"/>
      <c r="D12" s="61"/>
      <c r="E12" s="101"/>
      <c r="F12" s="99"/>
      <c r="G12" s="198"/>
      <c r="H12" s="198"/>
      <c r="I12" s="198"/>
      <c r="J12" s="198"/>
      <c r="K12" s="23"/>
      <c r="L12" s="23"/>
      <c r="M12" s="23"/>
      <c r="N12" s="27" t="s">
        <v>854</v>
      </c>
    </row>
    <row r="13" spans="1:15" ht="14.45" customHeight="1" x14ac:dyDescent="0.25">
      <c r="A13" s="230" t="s">
        <v>717</v>
      </c>
      <c r="B13" s="208" t="s">
        <v>0</v>
      </c>
      <c r="C13" s="209" t="s">
        <v>701</v>
      </c>
      <c r="D13" s="208" t="s">
        <v>705</v>
      </c>
      <c r="E13" s="208" t="s">
        <v>927</v>
      </c>
      <c r="F13" s="214" t="s">
        <v>915</v>
      </c>
      <c r="G13" s="220" t="s">
        <v>718</v>
      </c>
      <c r="H13" s="217" t="s">
        <v>719</v>
      </c>
      <c r="I13" s="217" t="s">
        <v>720</v>
      </c>
      <c r="J13" s="223" t="s">
        <v>721</v>
      </c>
      <c r="K13" s="217" t="s">
        <v>722</v>
      </c>
      <c r="L13" s="227" t="s">
        <v>707</v>
      </c>
      <c r="M13" s="217" t="s">
        <v>706</v>
      </c>
      <c r="N13" s="227" t="s">
        <v>723</v>
      </c>
    </row>
    <row r="14" spans="1:15" ht="14.45" customHeight="1" x14ac:dyDescent="0.25">
      <c r="A14" s="230"/>
      <c r="B14" s="208"/>
      <c r="C14" s="210"/>
      <c r="D14" s="208"/>
      <c r="E14" s="208"/>
      <c r="F14" s="215"/>
      <c r="G14" s="221"/>
      <c r="H14" s="218"/>
      <c r="I14" s="218"/>
      <c r="J14" s="224"/>
      <c r="K14" s="218"/>
      <c r="L14" s="228"/>
      <c r="M14" s="218"/>
      <c r="N14" s="228"/>
    </row>
    <row r="15" spans="1:15" ht="104.25" customHeight="1" x14ac:dyDescent="0.25">
      <c r="A15" s="230"/>
      <c r="B15" s="208"/>
      <c r="C15" s="211"/>
      <c r="D15" s="208"/>
      <c r="E15" s="208"/>
      <c r="F15" s="216"/>
      <c r="G15" s="222"/>
      <c r="H15" s="219"/>
      <c r="I15" s="219"/>
      <c r="J15" s="225"/>
      <c r="K15" s="219"/>
      <c r="L15" s="229"/>
      <c r="M15" s="219"/>
      <c r="N15" s="229"/>
    </row>
    <row r="16" spans="1:15" s="88" customFormat="1" x14ac:dyDescent="0.25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724</v>
      </c>
      <c r="I16" s="34" t="s">
        <v>725</v>
      </c>
      <c r="J16" s="34" t="s">
        <v>916</v>
      </c>
      <c r="K16" s="34">
        <v>11</v>
      </c>
      <c r="L16" s="34">
        <v>12</v>
      </c>
      <c r="M16" s="34">
        <v>13</v>
      </c>
      <c r="N16" s="90">
        <v>14</v>
      </c>
      <c r="O16" s="33"/>
    </row>
    <row r="17" spans="1:15" s="31" customFormat="1" ht="19.149999999999999" customHeight="1" x14ac:dyDescent="0.25">
      <c r="A17" s="35"/>
      <c r="B17" s="212" t="s">
        <v>702</v>
      </c>
      <c r="C17" s="213"/>
      <c r="D17" s="36"/>
      <c r="E17" s="36"/>
      <c r="F17" s="37">
        <f>F18+F19</f>
        <v>7877962416</v>
      </c>
      <c r="G17" s="38"/>
      <c r="H17" s="37">
        <f>H18+H19</f>
        <v>5002517445.6499996</v>
      </c>
      <c r="I17" s="37">
        <f>I18+I19</f>
        <v>2875444970.3499994</v>
      </c>
      <c r="J17" s="37"/>
      <c r="K17" s="36"/>
      <c r="L17" s="37">
        <f>L18+L19</f>
        <v>1588898126.5017705</v>
      </c>
      <c r="M17" s="37">
        <f>M18+M19</f>
        <v>668059439.55188036</v>
      </c>
      <c r="N17" s="91">
        <f>N18+N19</f>
        <v>2256957566.0536509</v>
      </c>
      <c r="O17" s="33"/>
    </row>
    <row r="18" spans="1:15" s="31" customFormat="1" ht="19.149999999999999" customHeight="1" x14ac:dyDescent="0.25">
      <c r="A18" s="35"/>
      <c r="B18" s="212" t="s">
        <v>703</v>
      </c>
      <c r="C18" s="213"/>
      <c r="D18" s="39">
        <f>D21+D43+D49+D79+D90+D122+D163+D194+D226+D257+D284+D313+D339+D371+D386+D422+D459+D503+D526+D569+D598+D627+D654+D679+D721+D750+D812+D851+D882+D909+D936+D955+D990+D782</f>
        <v>28489.864392999996</v>
      </c>
      <c r="E18" s="58">
        <f>E21+E43+E49+E79+E90+E122+E163+E194+E226+E257+E284+E313+E339+E371+E386+E422+E459+E503+E526+E569+E598+E627+E654+E679+E721+E750+E812+E851+E882+E909+E936+E955+E990+E782</f>
        <v>2310921</v>
      </c>
      <c r="F18" s="58">
        <f>F21+F43</f>
        <v>5054013662.5</v>
      </c>
      <c r="G18" s="58"/>
      <c r="H18" s="87">
        <f>H21+H43+H49+H79+H90+H122+H163+H194+H226+H257+H284+H313+H339+H371+H386+H422+H459+H503+H526+H569+H598+H627+H654+H679+H721+H750+H812+H851+H882+H909+H936+H955+H990+H782</f>
        <v>2875444970.3500004</v>
      </c>
      <c r="I18" s="87">
        <f>I21+I43+I49+I79+I90+I122+I163+I194+I226+I257+I284+I313+I339+I371+I386+I422+I459+I503+I526+I569+I598+I627+I654+I679+I721+I750+I812+I851+I882+I909+I936+I955+I990+I782</f>
        <v>2178568692.1499996</v>
      </c>
      <c r="J18" s="37"/>
      <c r="K18" s="36"/>
      <c r="L18" s="37">
        <f>L21+L43+L49+L79+L90+L122+L163+L194+L226+L257+L284+L313+L339+L371+L386+L422+L459+L503+L526+L569+L598+L627+L654+L679+L721+L750+L812+L851+L882+L909+L936+L955+L990+L782</f>
        <v>0</v>
      </c>
      <c r="M18" s="37">
        <f>M21+M43+M49+M79+M90+M122+M163+M194+M226+M257+M284+M313+M339+M371+M386+M422+M459+M503+M526+M569+M598+M627+M654+M679+M721+M750+M812+M851+M882+M909+M936+M955+M990+M782</f>
        <v>668059439.55188036</v>
      </c>
      <c r="N18" s="91">
        <f>L18+M18</f>
        <v>668059439.55188036</v>
      </c>
      <c r="O18" s="33"/>
    </row>
    <row r="19" spans="1:15" s="31" customFormat="1" ht="17.45" customHeight="1" x14ac:dyDescent="0.25">
      <c r="A19" s="35"/>
      <c r="B19" s="212" t="s">
        <v>704</v>
      </c>
      <c r="C19" s="213"/>
      <c r="D19" s="39">
        <f>D22+D44+D50+D80+D91+D123+D164+D195+D227+D258+D285+D314+D340+D372+D387+D423+D460+D504+D527+D570+D599+D628+D655+D680+D722+D751+D813+D852+D883+D910+D937+D956+D991+D783</f>
        <v>28325.422492999998</v>
      </c>
      <c r="E19" s="58">
        <f>E22+E44+E50+E80+E91+E123+E164+E195+E227+E258+E285+E314+E340+E372+E387+E423+E460+E504+E527+E570+E599+E628+E655+E680+E722+E751+E813+E852+E883+E910+E937+E956+E991+E783</f>
        <v>1678733</v>
      </c>
      <c r="F19" s="58">
        <f>F22+F44+F50+F80+F91+F123+F164+F195+F227+F258+F285+F314+F340+F372+F387+F423+F460+F504+F527+F570+F599+F628+F655+F680+F722+F751+F783+F813+F852+F883+F910+F937+F956+F991</f>
        <v>2823948753.4999995</v>
      </c>
      <c r="G19" s="58"/>
      <c r="H19" s="87">
        <f>H22+H44+H50+H80+H91+H123+H164+H195+H227+H258+H285+H314+H340+H372+H387+H423+H460+H504+H527+H570+H599+H628+H655+H680+H722+H751+H813+H852+H883+H910+H937+H956+H991+H783</f>
        <v>2127072475.2999997</v>
      </c>
      <c r="I19" s="87">
        <f>I22+I44+I50+I80+I91+I123+I164+I195+I227+I258+I285+I314+I340+I372+I387+I423+I460+I504+I527+I570+I599+I628+I655+I680+I722+I751+I813+I852+I883+I910+I937+I956+I991+I783</f>
        <v>696876278.19999993</v>
      </c>
      <c r="J19" s="37">
        <f>F19/E19</f>
        <v>1682.1905291073681</v>
      </c>
      <c r="K19" s="37">
        <f>SUMIF(K24:K1025,"&gt;0")</f>
        <v>1156765.4952274959</v>
      </c>
      <c r="L19" s="37">
        <f>L22+L44+L50+L80+L91+L123+L164+L195+L227+L258+L285+L314+L340+L372+L387+L423+L460+L504+L527+L570+L599+L628+L655+L680+L722+L751+L813+L852+L883+L910+L937+L956+L991+L783</f>
        <v>1588898126.5017705</v>
      </c>
      <c r="M19" s="37">
        <f>M22+M44+M50+M80+M91+M123+M164+M195+M227+M258+M285+M314+M340+M372+M387+M423+M460+M504+M527+M570+M599+M628+M655+M680+M722+M751+M813+M852+M883+M910+M937+M956+M991+M783</f>
        <v>0</v>
      </c>
      <c r="N19" s="91">
        <f t="shared" ref="N19:N82" si="0">L19+M19</f>
        <v>1588898126.5017705</v>
      </c>
      <c r="O19" s="33"/>
    </row>
    <row r="20" spans="1:15" s="31" customFormat="1" x14ac:dyDescent="0.25">
      <c r="A20" s="35"/>
      <c r="B20" s="195"/>
      <c r="C20" s="196"/>
      <c r="D20" s="40"/>
      <c r="E20" s="36"/>
      <c r="F20" s="115"/>
      <c r="G20" s="41"/>
      <c r="H20" s="42"/>
      <c r="I20" s="42"/>
      <c r="J20" s="42"/>
      <c r="K20" s="89"/>
      <c r="L20" s="89"/>
      <c r="M20" s="89"/>
      <c r="N20" s="91"/>
      <c r="O20" s="33"/>
    </row>
    <row r="21" spans="1:15" s="31" customFormat="1" x14ac:dyDescent="0.25">
      <c r="A21" s="30" t="s">
        <v>1</v>
      </c>
      <c r="B21" s="43" t="s">
        <v>2</v>
      </c>
      <c r="C21" s="44"/>
      <c r="D21" s="45">
        <v>571.64089999999987</v>
      </c>
      <c r="E21" s="58">
        <f>E23+E22</f>
        <v>665461</v>
      </c>
      <c r="F21" s="46">
        <f>F23</f>
        <v>4621981919.3000002</v>
      </c>
      <c r="G21" s="46"/>
      <c r="H21" s="46">
        <f>H23</f>
        <v>2310990959.6500001</v>
      </c>
      <c r="I21" s="46">
        <f>I23</f>
        <v>2310990959.6500001</v>
      </c>
      <c r="J21" s="46"/>
      <c r="K21" s="35"/>
      <c r="L21" s="35"/>
      <c r="M21" s="46">
        <f>M23</f>
        <v>0</v>
      </c>
      <c r="N21" s="92">
        <f t="shared" si="0"/>
        <v>0</v>
      </c>
      <c r="O21" s="33"/>
    </row>
    <row r="22" spans="1:15" s="31" customFormat="1" x14ac:dyDescent="0.25">
      <c r="A22" s="30" t="s">
        <v>1</v>
      </c>
      <c r="B22" s="43" t="s">
        <v>3</v>
      </c>
      <c r="C22" s="44"/>
      <c r="D22" s="45">
        <v>448.62889999999987</v>
      </c>
      <c r="E22" s="58">
        <f>SUM(E24:E41)</f>
        <v>118817</v>
      </c>
      <c r="F22" s="46">
        <f>SUM(F24:F41)</f>
        <v>331262379.09999996</v>
      </c>
      <c r="G22" s="46"/>
      <c r="H22" s="46">
        <f>SUM(H24:H41)</f>
        <v>331262379.09999996</v>
      </c>
      <c r="I22" s="46">
        <f>SUM(I24:I41)</f>
        <v>0</v>
      </c>
      <c r="J22" s="46"/>
      <c r="K22" s="35"/>
      <c r="L22" s="46">
        <f>SUM(L24:L41)</f>
        <v>41905258.777798228</v>
      </c>
      <c r="M22" s="50"/>
      <c r="N22" s="92">
        <f t="shared" si="0"/>
        <v>41905258.777798228</v>
      </c>
      <c r="O22" s="33"/>
    </row>
    <row r="23" spans="1:15" s="31" customFormat="1" ht="30" x14ac:dyDescent="0.25">
      <c r="A23" s="35"/>
      <c r="B23" s="47" t="s">
        <v>4</v>
      </c>
      <c r="C23" s="48">
        <v>1</v>
      </c>
      <c r="D23" s="49">
        <v>123.01200000000001</v>
      </c>
      <c r="E23" s="102">
        <v>546644</v>
      </c>
      <c r="F23" s="116">
        <v>4621981919.3000002</v>
      </c>
      <c r="G23" s="41">
        <v>50</v>
      </c>
      <c r="H23" s="50">
        <f>F23*G23/100</f>
        <v>2310990959.6500001</v>
      </c>
      <c r="I23" s="50">
        <f>F23-H23</f>
        <v>2310990959.6500001</v>
      </c>
      <c r="J23" s="50"/>
      <c r="K23" s="35"/>
      <c r="L23" s="35"/>
      <c r="M23" s="50">
        <v>0</v>
      </c>
      <c r="N23" s="93">
        <f t="shared" si="0"/>
        <v>0</v>
      </c>
      <c r="O23" s="33"/>
    </row>
    <row r="24" spans="1:15" s="31" customFormat="1" x14ac:dyDescent="0.25">
      <c r="A24" s="35"/>
      <c r="B24" s="51" t="s">
        <v>5</v>
      </c>
      <c r="C24" s="35">
        <v>4</v>
      </c>
      <c r="D24" s="49">
        <v>64.662199999999999</v>
      </c>
      <c r="E24" s="102">
        <v>9344</v>
      </c>
      <c r="F24" s="116">
        <v>23216595.600000001</v>
      </c>
      <c r="G24" s="41">
        <v>100</v>
      </c>
      <c r="H24" s="50">
        <f t="shared" ref="H24:H41" si="1">F24*G24/100</f>
        <v>23216595.600000001</v>
      </c>
      <c r="I24" s="50">
        <f t="shared" ref="I23:I41" si="2">F24-H24</f>
        <v>0</v>
      </c>
      <c r="J24" s="50">
        <f>F24/E24</f>
        <v>2484.6527825342469</v>
      </c>
      <c r="K24" s="50">
        <f t="shared" ref="K24:K41" si="3">$J$11*$J$19-J24</f>
        <v>-297.80509469466824</v>
      </c>
      <c r="L24" s="50">
        <f t="shared" ref="L24:L41" si="4">IF(K24&gt;0,$J$7*$J$8*(K24/$K$19),0)+$J$7*$J$9*(E24/$E$19)+$J$7*$J$10*(D24/$D$19)</f>
        <v>3015909.8210189398</v>
      </c>
      <c r="M24" s="50"/>
      <c r="N24" s="93">
        <f t="shared" si="0"/>
        <v>3015909.8210189398</v>
      </c>
      <c r="O24" s="33"/>
    </row>
    <row r="25" spans="1:15" s="31" customFormat="1" x14ac:dyDescent="0.25">
      <c r="A25" s="35"/>
      <c r="B25" s="52" t="s">
        <v>6</v>
      </c>
      <c r="C25" s="35">
        <v>4</v>
      </c>
      <c r="D25" s="53">
        <v>27.565200000000001</v>
      </c>
      <c r="E25" s="102">
        <v>7088</v>
      </c>
      <c r="F25" s="116">
        <v>11349969.5</v>
      </c>
      <c r="G25" s="41">
        <v>100</v>
      </c>
      <c r="H25" s="50">
        <f t="shared" si="1"/>
        <v>11349969.5</v>
      </c>
      <c r="I25" s="50">
        <f t="shared" si="2"/>
        <v>0</v>
      </c>
      <c r="J25" s="50">
        <f t="shared" ref="J24:J41" si="5">F25/E25</f>
        <v>1601.2936653498871</v>
      </c>
      <c r="K25" s="50">
        <f t="shared" si="3"/>
        <v>585.55402248969153</v>
      </c>
      <c r="L25" s="50">
        <f t="shared" si="4"/>
        <v>2649813.8743458064</v>
      </c>
      <c r="M25" s="50"/>
      <c r="N25" s="93">
        <f t="shared" si="0"/>
        <v>2649813.8743458064</v>
      </c>
      <c r="O25" s="33"/>
    </row>
    <row r="26" spans="1:15" s="31" customFormat="1" x14ac:dyDescent="0.25">
      <c r="A26" s="35"/>
      <c r="B26" s="52" t="s">
        <v>7</v>
      </c>
      <c r="C26" s="35">
        <v>4</v>
      </c>
      <c r="D26" s="53">
        <v>28.389299999999999</v>
      </c>
      <c r="E26" s="102">
        <v>4349</v>
      </c>
      <c r="F26" s="116">
        <v>4315278.4000000004</v>
      </c>
      <c r="G26" s="41">
        <v>100</v>
      </c>
      <c r="H26" s="50">
        <f t="shared" si="1"/>
        <v>4315278.4000000004</v>
      </c>
      <c r="I26" s="50">
        <f t="shared" si="2"/>
        <v>0</v>
      </c>
      <c r="J26" s="50">
        <f t="shared" si="5"/>
        <v>992.24612554610269</v>
      </c>
      <c r="K26" s="50">
        <f t="shared" si="3"/>
        <v>1194.601562293476</v>
      </c>
      <c r="L26" s="50">
        <f t="shared" si="4"/>
        <v>2378650.233057437</v>
      </c>
      <c r="M26" s="50"/>
      <c r="N26" s="93">
        <f t="shared" si="0"/>
        <v>2378650.233057437</v>
      </c>
      <c r="O26" s="33"/>
    </row>
    <row r="27" spans="1:15" s="31" customFormat="1" x14ac:dyDescent="0.25">
      <c r="A27" s="35"/>
      <c r="B27" s="52" t="s">
        <v>8</v>
      </c>
      <c r="C27" s="35">
        <v>4</v>
      </c>
      <c r="D27" s="53">
        <v>6.0312999999999999</v>
      </c>
      <c r="E27" s="102">
        <v>5195</v>
      </c>
      <c r="F27" s="116">
        <v>13021893.9</v>
      </c>
      <c r="G27" s="41">
        <v>100</v>
      </c>
      <c r="H27" s="50">
        <f t="shared" si="1"/>
        <v>13021893.9</v>
      </c>
      <c r="I27" s="50">
        <f t="shared" si="2"/>
        <v>0</v>
      </c>
      <c r="J27" s="50">
        <f t="shared" si="5"/>
        <v>2506.6205774783448</v>
      </c>
      <c r="K27" s="50">
        <f t="shared" si="3"/>
        <v>-319.77288963876617</v>
      </c>
      <c r="L27" s="50">
        <f t="shared" si="4"/>
        <v>1508931.4419159517</v>
      </c>
      <c r="M27" s="50"/>
      <c r="N27" s="93">
        <f t="shared" si="0"/>
        <v>1508931.4419159517</v>
      </c>
      <c r="O27" s="33"/>
    </row>
    <row r="28" spans="1:15" s="31" customFormat="1" x14ac:dyDescent="0.25">
      <c r="A28" s="35"/>
      <c r="B28" s="51" t="s">
        <v>9</v>
      </c>
      <c r="C28" s="35">
        <v>4</v>
      </c>
      <c r="D28" s="53">
        <v>26.363799999999998</v>
      </c>
      <c r="E28" s="102">
        <v>15409</v>
      </c>
      <c r="F28" s="116">
        <v>54465906</v>
      </c>
      <c r="G28" s="41">
        <v>100</v>
      </c>
      <c r="H28" s="50">
        <f t="shared" si="1"/>
        <v>54465906</v>
      </c>
      <c r="I28" s="50">
        <f t="shared" si="2"/>
        <v>0</v>
      </c>
      <c r="J28" s="50">
        <f t="shared" si="5"/>
        <v>3534.6814199493801</v>
      </c>
      <c r="K28" s="50">
        <f t="shared" si="3"/>
        <v>-1347.8337321098015</v>
      </c>
      <c r="L28" s="50">
        <f t="shared" si="4"/>
        <v>4523209.362220359</v>
      </c>
      <c r="M28" s="50"/>
      <c r="N28" s="93">
        <f t="shared" si="0"/>
        <v>4523209.362220359</v>
      </c>
      <c r="O28" s="33"/>
    </row>
    <row r="29" spans="1:15" s="31" customFormat="1" x14ac:dyDescent="0.25">
      <c r="A29" s="35"/>
      <c r="B29" s="51" t="s">
        <v>10</v>
      </c>
      <c r="C29" s="35">
        <v>4</v>
      </c>
      <c r="D29" s="53">
        <v>26.435999999999996</v>
      </c>
      <c r="E29" s="102">
        <v>2915</v>
      </c>
      <c r="F29" s="116">
        <v>4743380</v>
      </c>
      <c r="G29" s="41">
        <v>100</v>
      </c>
      <c r="H29" s="50">
        <f t="shared" si="1"/>
        <v>4743380</v>
      </c>
      <c r="I29" s="50">
        <f t="shared" si="2"/>
        <v>0</v>
      </c>
      <c r="J29" s="50">
        <f t="shared" si="5"/>
        <v>1627.2315608919382</v>
      </c>
      <c r="K29" s="50">
        <f t="shared" si="3"/>
        <v>559.6161269476404</v>
      </c>
      <c r="L29" s="50">
        <f t="shared" si="4"/>
        <v>1437196.7338349205</v>
      </c>
      <c r="M29" s="50"/>
      <c r="N29" s="93">
        <f t="shared" si="0"/>
        <v>1437196.7338349205</v>
      </c>
      <c r="O29" s="33"/>
    </row>
    <row r="30" spans="1:15" s="31" customFormat="1" x14ac:dyDescent="0.25">
      <c r="A30" s="35"/>
      <c r="B30" s="51" t="s">
        <v>11</v>
      </c>
      <c r="C30" s="35">
        <v>4</v>
      </c>
      <c r="D30" s="53">
        <v>1.9072</v>
      </c>
      <c r="E30" s="103">
        <v>476</v>
      </c>
      <c r="F30" s="116">
        <v>189451</v>
      </c>
      <c r="G30" s="41">
        <v>100</v>
      </c>
      <c r="H30" s="50">
        <f t="shared" si="1"/>
        <v>189451</v>
      </c>
      <c r="I30" s="50">
        <f t="shared" si="2"/>
        <v>0</v>
      </c>
      <c r="J30" s="50">
        <f t="shared" si="5"/>
        <v>398.00630252100842</v>
      </c>
      <c r="K30" s="50">
        <f t="shared" si="3"/>
        <v>1788.8413853185702</v>
      </c>
      <c r="L30" s="50">
        <f t="shared" si="4"/>
        <v>1620115.6808512835</v>
      </c>
      <c r="M30" s="50"/>
      <c r="N30" s="93">
        <f t="shared" si="0"/>
        <v>1620115.6808512835</v>
      </c>
      <c r="O30" s="33"/>
    </row>
    <row r="31" spans="1:15" s="31" customFormat="1" x14ac:dyDescent="0.25">
      <c r="A31" s="35"/>
      <c r="B31" s="51" t="s">
        <v>12</v>
      </c>
      <c r="C31" s="35">
        <v>4</v>
      </c>
      <c r="D31" s="53">
        <v>7.6560000000000006</v>
      </c>
      <c r="E31" s="102">
        <v>10313</v>
      </c>
      <c r="F31" s="116">
        <v>26198038</v>
      </c>
      <c r="G31" s="41">
        <v>100</v>
      </c>
      <c r="H31" s="50">
        <f t="shared" si="1"/>
        <v>26198038</v>
      </c>
      <c r="I31" s="50">
        <f t="shared" si="2"/>
        <v>0</v>
      </c>
      <c r="J31" s="50">
        <f t="shared" si="5"/>
        <v>2540.2926403568313</v>
      </c>
      <c r="K31" s="50">
        <f t="shared" si="3"/>
        <v>-353.44495251725266</v>
      </c>
      <c r="L31" s="50">
        <f t="shared" si="4"/>
        <v>2971280.4788006465</v>
      </c>
      <c r="M31" s="50"/>
      <c r="N31" s="93">
        <f t="shared" si="0"/>
        <v>2971280.4788006465</v>
      </c>
      <c r="O31" s="33"/>
    </row>
    <row r="32" spans="1:15" s="31" customFormat="1" x14ac:dyDescent="0.25">
      <c r="A32" s="35"/>
      <c r="B32" s="51" t="s">
        <v>13</v>
      </c>
      <c r="C32" s="35">
        <v>4</v>
      </c>
      <c r="D32" s="53">
        <v>12.143800000000001</v>
      </c>
      <c r="E32" s="102">
        <v>1599</v>
      </c>
      <c r="F32" s="116">
        <v>1659340</v>
      </c>
      <c r="G32" s="41">
        <v>100</v>
      </c>
      <c r="H32" s="50">
        <f t="shared" si="1"/>
        <v>1659340</v>
      </c>
      <c r="I32" s="50">
        <f t="shared" si="2"/>
        <v>0</v>
      </c>
      <c r="J32" s="50">
        <f t="shared" si="5"/>
        <v>1037.7360850531581</v>
      </c>
      <c r="K32" s="50">
        <f t="shared" si="3"/>
        <v>1149.1116027864205</v>
      </c>
      <c r="L32" s="50">
        <f t="shared" si="4"/>
        <v>1469180.4990614248</v>
      </c>
      <c r="M32" s="50"/>
      <c r="N32" s="93">
        <f t="shared" si="0"/>
        <v>1469180.4990614248</v>
      </c>
      <c r="O32" s="33"/>
    </row>
    <row r="33" spans="1:15" s="31" customFormat="1" x14ac:dyDescent="0.25">
      <c r="A33" s="35"/>
      <c r="B33" s="51" t="s">
        <v>14</v>
      </c>
      <c r="C33" s="35">
        <v>4</v>
      </c>
      <c r="D33" s="53">
        <v>30.873799999999999</v>
      </c>
      <c r="E33" s="102">
        <v>15305</v>
      </c>
      <c r="F33" s="116">
        <v>50324687.899999999</v>
      </c>
      <c r="G33" s="41">
        <v>100</v>
      </c>
      <c r="H33" s="50">
        <f t="shared" si="1"/>
        <v>50324687.899999999</v>
      </c>
      <c r="I33" s="50">
        <f t="shared" si="2"/>
        <v>0</v>
      </c>
      <c r="J33" s="50">
        <f t="shared" si="5"/>
        <v>3288.1207383208102</v>
      </c>
      <c r="K33" s="50">
        <f t="shared" si="3"/>
        <v>-1101.2730504812316</v>
      </c>
      <c r="L33" s="50">
        <f t="shared" si="4"/>
        <v>4518977.5664388919</v>
      </c>
      <c r="M33" s="50"/>
      <c r="N33" s="93">
        <f t="shared" si="0"/>
        <v>4518977.5664388919</v>
      </c>
      <c r="O33" s="33"/>
    </row>
    <row r="34" spans="1:15" s="31" customFormat="1" x14ac:dyDescent="0.25">
      <c r="A34" s="35"/>
      <c r="B34" s="51" t="s">
        <v>15</v>
      </c>
      <c r="C34" s="35">
        <v>4</v>
      </c>
      <c r="D34" s="53">
        <v>23.783200000000001</v>
      </c>
      <c r="E34" s="102">
        <v>4434</v>
      </c>
      <c r="F34" s="116">
        <v>6823562.7000000002</v>
      </c>
      <c r="G34" s="41">
        <v>100</v>
      </c>
      <c r="H34" s="50">
        <f t="shared" si="1"/>
        <v>6823562.7000000002</v>
      </c>
      <c r="I34" s="50">
        <f t="shared" si="2"/>
        <v>0</v>
      </c>
      <c r="J34" s="50">
        <f t="shared" si="5"/>
        <v>1538.9180649526388</v>
      </c>
      <c r="K34" s="50">
        <f t="shared" si="3"/>
        <v>647.9296228869398</v>
      </c>
      <c r="L34" s="50">
        <f t="shared" si="4"/>
        <v>1926412.7551590807</v>
      </c>
      <c r="M34" s="50"/>
      <c r="N34" s="93">
        <f t="shared" si="0"/>
        <v>1926412.7551590807</v>
      </c>
      <c r="O34" s="33"/>
    </row>
    <row r="35" spans="1:15" s="31" customFormat="1" x14ac:dyDescent="0.25">
      <c r="A35" s="35"/>
      <c r="B35" s="51" t="s">
        <v>16</v>
      </c>
      <c r="C35" s="35">
        <v>4</v>
      </c>
      <c r="D35" s="53">
        <v>28.336799999999997</v>
      </c>
      <c r="E35" s="102">
        <v>5356</v>
      </c>
      <c r="F35" s="116">
        <v>9245336.1999999993</v>
      </c>
      <c r="G35" s="41">
        <v>100</v>
      </c>
      <c r="H35" s="50">
        <f t="shared" si="1"/>
        <v>9245336.1999999993</v>
      </c>
      <c r="I35" s="50">
        <f t="shared" si="2"/>
        <v>0</v>
      </c>
      <c r="J35" s="50">
        <f t="shared" si="5"/>
        <v>1726.1643390589991</v>
      </c>
      <c r="K35" s="50">
        <f t="shared" si="3"/>
        <v>460.68334878057954</v>
      </c>
      <c r="L35" s="50">
        <f t="shared" si="4"/>
        <v>2059436.5825537955</v>
      </c>
      <c r="M35" s="50"/>
      <c r="N35" s="93">
        <f t="shared" si="0"/>
        <v>2059436.5825537955</v>
      </c>
      <c r="O35" s="33"/>
    </row>
    <row r="36" spans="1:15" s="31" customFormat="1" x14ac:dyDescent="0.25">
      <c r="A36" s="35"/>
      <c r="B36" s="51" t="s">
        <v>726</v>
      </c>
      <c r="C36" s="35">
        <v>4</v>
      </c>
      <c r="D36" s="53">
        <v>49.459699999999998</v>
      </c>
      <c r="E36" s="102">
        <v>9167</v>
      </c>
      <c r="F36" s="116">
        <v>20154365.600000001</v>
      </c>
      <c r="G36" s="41">
        <v>100</v>
      </c>
      <c r="H36" s="50">
        <f t="shared" si="1"/>
        <v>20154365.600000001</v>
      </c>
      <c r="I36" s="50">
        <f t="shared" si="2"/>
        <v>0</v>
      </c>
      <c r="J36" s="50">
        <f>F36/E36</f>
        <v>2198.5781171593762</v>
      </c>
      <c r="K36" s="50">
        <f t="shared" si="3"/>
        <v>-11.730429319797622</v>
      </c>
      <c r="L36" s="50">
        <f t="shared" si="4"/>
        <v>2880373.8467555093</v>
      </c>
      <c r="M36" s="50"/>
      <c r="N36" s="93">
        <f t="shared" si="0"/>
        <v>2880373.8467555093</v>
      </c>
      <c r="O36" s="33"/>
    </row>
    <row r="37" spans="1:15" s="31" customFormat="1" x14ac:dyDescent="0.25">
      <c r="A37" s="35"/>
      <c r="B37" s="51" t="s">
        <v>17</v>
      </c>
      <c r="C37" s="35">
        <v>4</v>
      </c>
      <c r="D37" s="53">
        <v>27.454499999999999</v>
      </c>
      <c r="E37" s="102">
        <v>8153</v>
      </c>
      <c r="F37" s="116">
        <v>47898108.299999997</v>
      </c>
      <c r="G37" s="41">
        <v>100</v>
      </c>
      <c r="H37" s="50">
        <f t="shared" si="1"/>
        <v>47898108.299999997</v>
      </c>
      <c r="I37" s="50">
        <f t="shared" si="2"/>
        <v>0</v>
      </c>
      <c r="J37" s="50">
        <f t="shared" si="5"/>
        <v>5874.9059609959522</v>
      </c>
      <c r="K37" s="50">
        <f t="shared" si="3"/>
        <v>-3688.0582731563736</v>
      </c>
      <c r="L37" s="50">
        <f t="shared" si="4"/>
        <v>2469015.7609844292</v>
      </c>
      <c r="M37" s="50"/>
      <c r="N37" s="93">
        <f t="shared" si="0"/>
        <v>2469015.7609844292</v>
      </c>
      <c r="O37" s="33"/>
    </row>
    <row r="38" spans="1:15" s="31" customFormat="1" x14ac:dyDescent="0.25">
      <c r="A38" s="35"/>
      <c r="B38" s="51" t="s">
        <v>18</v>
      </c>
      <c r="C38" s="35">
        <v>4</v>
      </c>
      <c r="D38" s="53">
        <v>15.19</v>
      </c>
      <c r="E38" s="102">
        <v>2325</v>
      </c>
      <c r="F38" s="116">
        <v>4288430.2</v>
      </c>
      <c r="G38" s="41">
        <v>100</v>
      </c>
      <c r="H38" s="50">
        <f t="shared" si="1"/>
        <v>4288430.2</v>
      </c>
      <c r="I38" s="50">
        <f t="shared" si="2"/>
        <v>0</v>
      </c>
      <c r="J38" s="50">
        <f t="shared" si="5"/>
        <v>1844.4861075268818</v>
      </c>
      <c r="K38" s="50">
        <f t="shared" si="3"/>
        <v>342.36158031269679</v>
      </c>
      <c r="L38" s="50">
        <f t="shared" si="4"/>
        <v>1027536.270998098</v>
      </c>
      <c r="M38" s="50"/>
      <c r="N38" s="93">
        <f t="shared" si="0"/>
        <v>1027536.270998098</v>
      </c>
      <c r="O38" s="33"/>
    </row>
    <row r="39" spans="1:15" s="31" customFormat="1" x14ac:dyDescent="0.25">
      <c r="A39" s="35"/>
      <c r="B39" s="51" t="s">
        <v>19</v>
      </c>
      <c r="C39" s="35">
        <v>4</v>
      </c>
      <c r="D39" s="54">
        <v>44.8202</v>
      </c>
      <c r="E39" s="102">
        <v>9310</v>
      </c>
      <c r="F39" s="116">
        <v>19165589.600000001</v>
      </c>
      <c r="G39" s="41">
        <v>100</v>
      </c>
      <c r="H39" s="50">
        <f t="shared" si="1"/>
        <v>19165589.600000001</v>
      </c>
      <c r="I39" s="50">
        <f t="shared" si="2"/>
        <v>0</v>
      </c>
      <c r="J39" s="50">
        <f t="shared" si="5"/>
        <v>2058.6025349087004</v>
      </c>
      <c r="K39" s="50">
        <f t="shared" si="3"/>
        <v>128.24515293087825</v>
      </c>
      <c r="L39" s="50">
        <f t="shared" si="4"/>
        <v>3000645.3117701686</v>
      </c>
      <c r="M39" s="50"/>
      <c r="N39" s="93">
        <f t="shared" si="0"/>
        <v>3000645.3117701686</v>
      </c>
      <c r="O39" s="33"/>
    </row>
    <row r="40" spans="1:15" s="31" customFormat="1" x14ac:dyDescent="0.25">
      <c r="A40" s="35"/>
      <c r="B40" s="51" t="s">
        <v>20</v>
      </c>
      <c r="C40" s="35">
        <v>4</v>
      </c>
      <c r="D40" s="53">
        <v>14.4329</v>
      </c>
      <c r="E40" s="102">
        <v>4969</v>
      </c>
      <c r="F40" s="116">
        <v>14775622.5</v>
      </c>
      <c r="G40" s="41">
        <v>100</v>
      </c>
      <c r="H40" s="50">
        <f t="shared" si="1"/>
        <v>14775622.5</v>
      </c>
      <c r="I40" s="50">
        <f t="shared" si="2"/>
        <v>0</v>
      </c>
      <c r="J40" s="50">
        <f t="shared" si="5"/>
        <v>2973.5605755685247</v>
      </c>
      <c r="K40" s="50">
        <f t="shared" si="3"/>
        <v>-786.71288772894604</v>
      </c>
      <c r="L40" s="50">
        <f t="shared" si="4"/>
        <v>1491887.9443470323</v>
      </c>
      <c r="M40" s="50"/>
      <c r="N40" s="93">
        <f t="shared" si="0"/>
        <v>1491887.9443470323</v>
      </c>
      <c r="O40" s="33"/>
    </row>
    <row r="41" spans="1:15" s="31" customFormat="1" x14ac:dyDescent="0.25">
      <c r="A41" s="35"/>
      <c r="B41" s="51" t="s">
        <v>21</v>
      </c>
      <c r="C41" s="35">
        <v>4</v>
      </c>
      <c r="D41" s="55">
        <v>13.123000000000001</v>
      </c>
      <c r="E41" s="102">
        <v>3110</v>
      </c>
      <c r="F41" s="116">
        <v>19426823.699999999</v>
      </c>
      <c r="G41" s="41">
        <v>100</v>
      </c>
      <c r="H41" s="50">
        <f t="shared" si="1"/>
        <v>19426823.699999999</v>
      </c>
      <c r="I41" s="50">
        <f t="shared" si="2"/>
        <v>0</v>
      </c>
      <c r="J41" s="50">
        <f t="shared" si="5"/>
        <v>6246.5671061093244</v>
      </c>
      <c r="K41" s="50">
        <f t="shared" si="3"/>
        <v>-4059.7194182697458</v>
      </c>
      <c r="L41" s="50">
        <f t="shared" si="4"/>
        <v>956684.61368445458</v>
      </c>
      <c r="M41" s="50"/>
      <c r="N41" s="93">
        <f t="shared" si="0"/>
        <v>956684.61368445458</v>
      </c>
      <c r="O41" s="33"/>
    </row>
    <row r="42" spans="1:15" s="31" customFormat="1" x14ac:dyDescent="0.25">
      <c r="A42" s="35"/>
      <c r="B42" s="51"/>
      <c r="C42" s="35"/>
      <c r="D42" s="55">
        <v>0</v>
      </c>
      <c r="E42" s="104"/>
      <c r="F42" s="97"/>
      <c r="G42" s="42">
        <f>G43+G44</f>
        <v>0</v>
      </c>
      <c r="H42" s="42"/>
      <c r="I42" s="42"/>
      <c r="J42" s="32"/>
      <c r="K42" s="50"/>
      <c r="L42" s="50"/>
      <c r="M42" s="50"/>
      <c r="N42" s="93"/>
      <c r="O42" s="33"/>
    </row>
    <row r="43" spans="1:15" s="31" customFormat="1" x14ac:dyDescent="0.25">
      <c r="A43" s="30" t="s">
        <v>22</v>
      </c>
      <c r="B43" s="43" t="s">
        <v>2</v>
      </c>
      <c r="C43" s="44"/>
      <c r="D43" s="3">
        <v>78.006900000000002</v>
      </c>
      <c r="E43" s="105">
        <f>E45+E44</f>
        <v>89357</v>
      </c>
      <c r="F43" s="37">
        <f>F45</f>
        <v>432031743.19999999</v>
      </c>
      <c r="G43" s="41"/>
      <c r="H43" s="37">
        <f>H45</f>
        <v>216015871.59999999</v>
      </c>
      <c r="I43" s="37">
        <f>I45</f>
        <v>216015871.59999999</v>
      </c>
      <c r="J43" s="37"/>
      <c r="K43" s="50"/>
      <c r="L43" s="50"/>
      <c r="M43" s="46">
        <f>M45</f>
        <v>0</v>
      </c>
      <c r="N43" s="91">
        <f t="shared" si="0"/>
        <v>0</v>
      </c>
      <c r="O43" s="33"/>
    </row>
    <row r="44" spans="1:15" s="31" customFormat="1" x14ac:dyDescent="0.25">
      <c r="A44" s="30" t="s">
        <v>22</v>
      </c>
      <c r="B44" s="43" t="s">
        <v>3</v>
      </c>
      <c r="C44" s="44"/>
      <c r="D44" s="3">
        <v>36.576999999999998</v>
      </c>
      <c r="E44" s="105">
        <f>SUM(E46:E47)</f>
        <v>3813</v>
      </c>
      <c r="F44" s="37">
        <f>SUM(F46:F47)</f>
        <v>2318744.9000000004</v>
      </c>
      <c r="G44" s="41"/>
      <c r="H44" s="37">
        <f>SUM(H46:H47)</f>
        <v>2318744.9000000004</v>
      </c>
      <c r="I44" s="37">
        <f>SUM(I46:I47)</f>
        <v>0</v>
      </c>
      <c r="J44" s="37"/>
      <c r="K44" s="50"/>
      <c r="L44" s="37">
        <f>SUM(L46:L47)</f>
        <v>3813309.7047625287</v>
      </c>
      <c r="M44" s="50"/>
      <c r="N44" s="91">
        <f t="shared" si="0"/>
        <v>3813309.7047625287</v>
      </c>
      <c r="O44" s="33"/>
    </row>
    <row r="45" spans="1:15" s="31" customFormat="1" x14ac:dyDescent="0.25">
      <c r="A45" s="35"/>
      <c r="B45" s="51" t="s">
        <v>4</v>
      </c>
      <c r="C45" s="35">
        <v>1</v>
      </c>
      <c r="D45" s="55">
        <v>41.429900000000004</v>
      </c>
      <c r="E45" s="102">
        <v>85544</v>
      </c>
      <c r="F45" s="117">
        <v>432031743.19999999</v>
      </c>
      <c r="G45" s="41">
        <v>50</v>
      </c>
      <c r="H45" s="50">
        <f>F45*G45/100</f>
        <v>216015871.59999999</v>
      </c>
      <c r="I45" s="50">
        <f>F45-H45</f>
        <v>216015871.59999999</v>
      </c>
      <c r="J45" s="50"/>
      <c r="K45" s="50"/>
      <c r="L45" s="50"/>
      <c r="M45" s="50">
        <v>0</v>
      </c>
      <c r="N45" s="93">
        <f t="shared" si="0"/>
        <v>0</v>
      </c>
      <c r="O45" s="33"/>
    </row>
    <row r="46" spans="1:15" s="31" customFormat="1" x14ac:dyDescent="0.25">
      <c r="A46" s="35"/>
      <c r="B46" s="51" t="s">
        <v>23</v>
      </c>
      <c r="C46" s="35">
        <v>4</v>
      </c>
      <c r="D46" s="55">
        <v>26.770200000000003</v>
      </c>
      <c r="E46" s="102">
        <v>2685</v>
      </c>
      <c r="F46" s="117">
        <v>1451636.6</v>
      </c>
      <c r="G46" s="41">
        <v>100</v>
      </c>
      <c r="H46" s="50">
        <f>F46*G46/100</f>
        <v>1451636.6</v>
      </c>
      <c r="I46" s="50">
        <f>F46-H46</f>
        <v>0</v>
      </c>
      <c r="J46" s="50">
        <f>F46/E46</f>
        <v>540.64677839851026</v>
      </c>
      <c r="K46" s="50">
        <f>$J$11*$J$19-J46</f>
        <v>1646.2009094410682</v>
      </c>
      <c r="L46" s="50">
        <f>IF(K46&gt;0,$J$7*$J$8*(K46/$K$19),0)+$J$7*$J$9*(E46/$E$19)+$J$7*$J$10*(D46/$D$19)</f>
        <v>2269263.852848398</v>
      </c>
      <c r="M46" s="50"/>
      <c r="N46" s="93">
        <f t="shared" si="0"/>
        <v>2269263.852848398</v>
      </c>
      <c r="O46" s="33"/>
    </row>
    <row r="47" spans="1:15" s="31" customFormat="1" x14ac:dyDescent="0.25">
      <c r="A47" s="35"/>
      <c r="B47" s="51" t="s">
        <v>24</v>
      </c>
      <c r="C47" s="35">
        <v>4</v>
      </c>
      <c r="D47" s="55">
        <v>9.8067999999999991</v>
      </c>
      <c r="E47" s="102">
        <v>1128</v>
      </c>
      <c r="F47" s="117">
        <v>867108.3</v>
      </c>
      <c r="G47" s="41">
        <v>100</v>
      </c>
      <c r="H47" s="50">
        <f>F47*G47/100</f>
        <v>867108.3</v>
      </c>
      <c r="I47" s="50">
        <f>F47-H47</f>
        <v>0</v>
      </c>
      <c r="J47" s="50">
        <f>F47/E47</f>
        <v>768.71303191489369</v>
      </c>
      <c r="K47" s="50">
        <f>$J$11*$J$19-J47</f>
        <v>1418.1346559246849</v>
      </c>
      <c r="L47" s="50">
        <f>IF(K47&gt;0,$J$7*$J$8*(K47/$K$19),0)+$J$7*$J$9*(E47/$E$19)+$J$7*$J$10*(D47/$D$19)</f>
        <v>1544045.8519141304</v>
      </c>
      <c r="M47" s="50"/>
      <c r="N47" s="93">
        <f t="shared" si="0"/>
        <v>1544045.8519141304</v>
      </c>
      <c r="O47" s="33"/>
    </row>
    <row r="48" spans="1:15" s="31" customFormat="1" x14ac:dyDescent="0.25">
      <c r="A48" s="35"/>
      <c r="B48" s="51"/>
      <c r="C48" s="35"/>
      <c r="D48" s="55">
        <v>0</v>
      </c>
      <c r="E48" s="104"/>
      <c r="F48" s="118"/>
      <c r="G48" s="41"/>
      <c r="H48" s="94"/>
      <c r="I48" s="94"/>
      <c r="J48" s="94"/>
      <c r="K48" s="50"/>
      <c r="L48" s="50"/>
      <c r="M48" s="50"/>
      <c r="N48" s="93"/>
      <c r="O48" s="33"/>
    </row>
    <row r="49" spans="1:15" s="31" customFormat="1" x14ac:dyDescent="0.25">
      <c r="A49" s="30" t="s">
        <v>25</v>
      </c>
      <c r="B49" s="43" t="s">
        <v>2</v>
      </c>
      <c r="C49" s="44"/>
      <c r="D49" s="3">
        <v>887.6182</v>
      </c>
      <c r="E49" s="105">
        <f>E50</f>
        <v>57718</v>
      </c>
      <c r="F49" s="37"/>
      <c r="G49" s="41"/>
      <c r="H49" s="37">
        <f>H51</f>
        <v>9928799.5500000007</v>
      </c>
      <c r="I49" s="37">
        <f>I51</f>
        <v>-9928799.5500000007</v>
      </c>
      <c r="J49" s="37"/>
      <c r="K49" s="50"/>
      <c r="L49" s="50"/>
      <c r="M49" s="46">
        <f>M51</f>
        <v>23387331.915351696</v>
      </c>
      <c r="N49" s="91">
        <f t="shared" si="0"/>
        <v>23387331.915351696</v>
      </c>
      <c r="O49" s="33"/>
    </row>
    <row r="50" spans="1:15" s="31" customFormat="1" x14ac:dyDescent="0.25">
      <c r="A50" s="30" t="s">
        <v>25</v>
      </c>
      <c r="B50" s="43" t="s">
        <v>3</v>
      </c>
      <c r="C50" s="44"/>
      <c r="D50" s="3">
        <v>887.6182</v>
      </c>
      <c r="E50" s="105">
        <f>SUM(E52:E77)</f>
        <v>57718</v>
      </c>
      <c r="F50" s="37">
        <f>SUM(F52:F77)</f>
        <v>108248862.40000001</v>
      </c>
      <c r="G50" s="41"/>
      <c r="H50" s="37">
        <f>SUM(H52:H77)</f>
        <v>88391263.299999982</v>
      </c>
      <c r="I50" s="37">
        <f>SUM(I52:I77)</f>
        <v>19857599.100000001</v>
      </c>
      <c r="J50" s="37"/>
      <c r="K50" s="50"/>
      <c r="L50" s="37">
        <f>SUM(L52:L77)</f>
        <v>42227417.076625787</v>
      </c>
      <c r="M50" s="46"/>
      <c r="N50" s="91">
        <f t="shared" si="0"/>
        <v>42227417.076625787</v>
      </c>
      <c r="O50" s="33"/>
    </row>
    <row r="51" spans="1:15" s="31" customFormat="1" x14ac:dyDescent="0.25">
      <c r="A51" s="35"/>
      <c r="B51" s="51" t="s">
        <v>26</v>
      </c>
      <c r="C51" s="35">
        <v>2</v>
      </c>
      <c r="D51" s="55">
        <v>0</v>
      </c>
      <c r="E51" s="104"/>
      <c r="F51" s="50"/>
      <c r="G51" s="41">
        <v>25</v>
      </c>
      <c r="H51" s="50">
        <f>F52*G51/100</f>
        <v>9928799.5500000007</v>
      </c>
      <c r="I51" s="50">
        <f t="shared" ref="I51:I77" si="6">F51-H51</f>
        <v>-9928799.5500000007</v>
      </c>
      <c r="J51" s="50"/>
      <c r="K51" s="50"/>
      <c r="L51" s="50"/>
      <c r="M51" s="50">
        <f>($L$7*$L$8*E49/$L$10)+($L$7*$L$9*D49/$L$11)</f>
        <v>23387331.915351696</v>
      </c>
      <c r="N51" s="93">
        <f t="shared" si="0"/>
        <v>23387331.915351696</v>
      </c>
      <c r="O51" s="33"/>
    </row>
    <row r="52" spans="1:15" s="31" customFormat="1" x14ac:dyDescent="0.25">
      <c r="A52" s="35"/>
      <c r="B52" s="51" t="s">
        <v>25</v>
      </c>
      <c r="C52" s="35">
        <v>3</v>
      </c>
      <c r="D52" s="54">
        <v>51.925899999999999</v>
      </c>
      <c r="E52" s="102">
        <v>8579</v>
      </c>
      <c r="F52" s="119">
        <v>39715198.200000003</v>
      </c>
      <c r="G52" s="41">
        <v>50</v>
      </c>
      <c r="H52" s="50">
        <f t="shared" ref="H52:H77" si="7">F52*G52/100</f>
        <v>19857599.100000001</v>
      </c>
      <c r="I52" s="50">
        <f t="shared" si="6"/>
        <v>19857599.100000001</v>
      </c>
      <c r="J52" s="50">
        <f>F52/E52</f>
        <v>4629.3505303648444</v>
      </c>
      <c r="K52" s="50">
        <f t="shared" ref="K52:K77" si="8">$J$11*$J$19-J52</f>
        <v>-2442.5028425252658</v>
      </c>
      <c r="L52" s="50">
        <f t="shared" ref="L52:L77" si="9">IF(K52&gt;0,$J$7*$J$8*(K52/$K$19),0)+$J$7*$J$9*(E52/$E$19)+$J$7*$J$10*(D52/$D$19)</f>
        <v>2727247.6333315456</v>
      </c>
      <c r="M52" s="46"/>
      <c r="N52" s="93">
        <f t="shared" si="0"/>
        <v>2727247.6333315456</v>
      </c>
      <c r="O52" s="33"/>
    </row>
    <row r="53" spans="1:15" s="31" customFormat="1" x14ac:dyDescent="0.25">
      <c r="A53" s="35"/>
      <c r="B53" s="51" t="s">
        <v>27</v>
      </c>
      <c r="C53" s="35">
        <v>4</v>
      </c>
      <c r="D53" s="55">
        <v>16.3126</v>
      </c>
      <c r="E53" s="102">
        <v>752</v>
      </c>
      <c r="F53" s="119">
        <v>1146373.7</v>
      </c>
      <c r="G53" s="41">
        <v>100</v>
      </c>
      <c r="H53" s="50">
        <f t="shared" si="7"/>
        <v>1146373.7</v>
      </c>
      <c r="I53" s="50">
        <f t="shared" si="6"/>
        <v>0</v>
      </c>
      <c r="J53" s="50">
        <f t="shared" ref="J53:J77" si="10">F53/E53</f>
        <v>1524.4331117021277</v>
      </c>
      <c r="K53" s="50">
        <f t="shared" si="8"/>
        <v>662.41457613745092</v>
      </c>
      <c r="L53" s="50">
        <f t="shared" si="9"/>
        <v>850955.52357333445</v>
      </c>
      <c r="M53" s="50"/>
      <c r="N53" s="93">
        <f t="shared" si="0"/>
        <v>850955.52357333445</v>
      </c>
      <c r="O53" s="33"/>
    </row>
    <row r="54" spans="1:15" s="31" customFormat="1" x14ac:dyDescent="0.25">
      <c r="A54" s="35"/>
      <c r="B54" s="51" t="s">
        <v>28</v>
      </c>
      <c r="C54" s="35">
        <v>4</v>
      </c>
      <c r="D54" s="55">
        <v>30.464199999999998</v>
      </c>
      <c r="E54" s="102">
        <v>3810</v>
      </c>
      <c r="F54" s="119">
        <v>6876375.2000000002</v>
      </c>
      <c r="G54" s="41">
        <v>100</v>
      </c>
      <c r="H54" s="50">
        <f t="shared" si="7"/>
        <v>6876375.2000000002</v>
      </c>
      <c r="I54" s="50">
        <f t="shared" si="6"/>
        <v>0</v>
      </c>
      <c r="J54" s="50">
        <f t="shared" si="10"/>
        <v>1804.8228871391077</v>
      </c>
      <c r="K54" s="50">
        <f t="shared" si="8"/>
        <v>382.02480070047091</v>
      </c>
      <c r="L54" s="50">
        <f t="shared" si="9"/>
        <v>1567563.8665280391</v>
      </c>
      <c r="M54" s="50"/>
      <c r="N54" s="93">
        <f t="shared" si="0"/>
        <v>1567563.8665280391</v>
      </c>
      <c r="O54" s="33"/>
    </row>
    <row r="55" spans="1:15" s="31" customFormat="1" x14ac:dyDescent="0.25">
      <c r="A55" s="35"/>
      <c r="B55" s="51" t="s">
        <v>29</v>
      </c>
      <c r="C55" s="35">
        <v>4</v>
      </c>
      <c r="D55" s="55">
        <v>21.542500000000004</v>
      </c>
      <c r="E55" s="102">
        <v>978</v>
      </c>
      <c r="F55" s="119">
        <v>862224.8</v>
      </c>
      <c r="G55" s="41">
        <v>100</v>
      </c>
      <c r="H55" s="50">
        <f t="shared" si="7"/>
        <v>862224.8</v>
      </c>
      <c r="I55" s="50">
        <f t="shared" si="6"/>
        <v>0</v>
      </c>
      <c r="J55" s="50">
        <f t="shared" si="10"/>
        <v>881.62044989775052</v>
      </c>
      <c r="K55" s="50">
        <f t="shared" si="8"/>
        <v>1305.2272379418282</v>
      </c>
      <c r="L55" s="50">
        <f t="shared" si="9"/>
        <v>1474232.9566039217</v>
      </c>
      <c r="M55" s="50"/>
      <c r="N55" s="93">
        <f t="shared" si="0"/>
        <v>1474232.9566039217</v>
      </c>
      <c r="O55" s="33"/>
    </row>
    <row r="56" spans="1:15" s="31" customFormat="1" x14ac:dyDescent="0.25">
      <c r="A56" s="35"/>
      <c r="B56" s="51" t="s">
        <v>30</v>
      </c>
      <c r="C56" s="35">
        <v>4</v>
      </c>
      <c r="D56" s="55">
        <v>50.992299999999993</v>
      </c>
      <c r="E56" s="102">
        <v>2928</v>
      </c>
      <c r="F56" s="119">
        <v>3771387</v>
      </c>
      <c r="G56" s="41">
        <v>100</v>
      </c>
      <c r="H56" s="50">
        <f t="shared" si="7"/>
        <v>3771387</v>
      </c>
      <c r="I56" s="50">
        <f t="shared" si="6"/>
        <v>0</v>
      </c>
      <c r="J56" s="50">
        <f t="shared" si="10"/>
        <v>1288.0420081967213</v>
      </c>
      <c r="K56" s="50">
        <f t="shared" si="8"/>
        <v>898.80567964285729</v>
      </c>
      <c r="L56" s="50">
        <f t="shared" si="9"/>
        <v>1858175.4816039423</v>
      </c>
      <c r="M56" s="50"/>
      <c r="N56" s="93">
        <f t="shared" si="0"/>
        <v>1858175.4816039423</v>
      </c>
      <c r="O56" s="33"/>
    </row>
    <row r="57" spans="1:15" s="31" customFormat="1" x14ac:dyDescent="0.25">
      <c r="A57" s="35"/>
      <c r="B57" s="51" t="s">
        <v>31</v>
      </c>
      <c r="C57" s="35">
        <v>4</v>
      </c>
      <c r="D57" s="55">
        <v>19.139800000000001</v>
      </c>
      <c r="E57" s="102">
        <v>1251</v>
      </c>
      <c r="F57" s="119">
        <v>1905680.5</v>
      </c>
      <c r="G57" s="41">
        <v>100</v>
      </c>
      <c r="H57" s="50">
        <f t="shared" si="7"/>
        <v>1905680.5</v>
      </c>
      <c r="I57" s="50">
        <f t="shared" si="6"/>
        <v>0</v>
      </c>
      <c r="J57" s="50">
        <f t="shared" si="10"/>
        <v>1523.3257394084733</v>
      </c>
      <c r="K57" s="50">
        <f t="shared" si="8"/>
        <v>663.52194843110533</v>
      </c>
      <c r="L57" s="50">
        <f t="shared" si="9"/>
        <v>1009416.1991583306</v>
      </c>
      <c r="M57" s="50"/>
      <c r="N57" s="93">
        <f t="shared" si="0"/>
        <v>1009416.1991583306</v>
      </c>
      <c r="O57" s="33"/>
    </row>
    <row r="58" spans="1:15" s="31" customFormat="1" x14ac:dyDescent="0.25">
      <c r="A58" s="35"/>
      <c r="B58" s="51" t="s">
        <v>32</v>
      </c>
      <c r="C58" s="35">
        <v>4</v>
      </c>
      <c r="D58" s="55">
        <v>47.591800000000006</v>
      </c>
      <c r="E58" s="102">
        <v>1335</v>
      </c>
      <c r="F58" s="119">
        <v>1043267.8</v>
      </c>
      <c r="G58" s="41">
        <v>100</v>
      </c>
      <c r="H58" s="50">
        <f t="shared" si="7"/>
        <v>1043267.8</v>
      </c>
      <c r="I58" s="50">
        <f t="shared" si="6"/>
        <v>0</v>
      </c>
      <c r="J58" s="50">
        <f t="shared" si="10"/>
        <v>781.47400749063672</v>
      </c>
      <c r="K58" s="50">
        <f t="shared" si="8"/>
        <v>1405.3736803489419</v>
      </c>
      <c r="L58" s="50">
        <f t="shared" si="9"/>
        <v>1804258.5728677528</v>
      </c>
      <c r="M58" s="50"/>
      <c r="N58" s="93">
        <f t="shared" si="0"/>
        <v>1804258.5728677528</v>
      </c>
      <c r="O58" s="33"/>
    </row>
    <row r="59" spans="1:15" s="31" customFormat="1" x14ac:dyDescent="0.25">
      <c r="A59" s="35"/>
      <c r="B59" s="51" t="s">
        <v>727</v>
      </c>
      <c r="C59" s="35">
        <v>4</v>
      </c>
      <c r="D59" s="56">
        <v>28.288899999999998</v>
      </c>
      <c r="E59" s="102">
        <v>979</v>
      </c>
      <c r="F59" s="119">
        <v>828095.6</v>
      </c>
      <c r="G59" s="41">
        <v>100</v>
      </c>
      <c r="H59" s="50">
        <f t="shared" si="7"/>
        <v>828095.6</v>
      </c>
      <c r="I59" s="50">
        <f t="shared" si="6"/>
        <v>0</v>
      </c>
      <c r="J59" s="50">
        <f t="shared" si="10"/>
        <v>845.858631256384</v>
      </c>
      <c r="K59" s="50">
        <f t="shared" si="8"/>
        <v>1340.9890565831947</v>
      </c>
      <c r="L59" s="50">
        <f t="shared" si="9"/>
        <v>1541833.2536120075</v>
      </c>
      <c r="M59" s="50"/>
      <c r="N59" s="93">
        <f t="shared" si="0"/>
        <v>1541833.2536120075</v>
      </c>
      <c r="O59" s="33"/>
    </row>
    <row r="60" spans="1:15" s="31" customFormat="1" x14ac:dyDescent="0.25">
      <c r="A60" s="35"/>
      <c r="B60" s="51" t="s">
        <v>728</v>
      </c>
      <c r="C60" s="35">
        <v>4</v>
      </c>
      <c r="D60" s="55">
        <v>39.7697</v>
      </c>
      <c r="E60" s="102">
        <v>1462</v>
      </c>
      <c r="F60" s="119">
        <v>1057487.3999999999</v>
      </c>
      <c r="G60" s="41">
        <v>100</v>
      </c>
      <c r="H60" s="50">
        <f t="shared" si="7"/>
        <v>1057487.3999999999</v>
      </c>
      <c r="I60" s="50">
        <f t="shared" si="6"/>
        <v>0</v>
      </c>
      <c r="J60" s="50">
        <f t="shared" si="10"/>
        <v>723.31559507523934</v>
      </c>
      <c r="K60" s="50">
        <f t="shared" si="8"/>
        <v>1463.5320927643393</v>
      </c>
      <c r="L60" s="50">
        <f t="shared" si="9"/>
        <v>1844372.875538348</v>
      </c>
      <c r="M60" s="50"/>
      <c r="N60" s="93">
        <f t="shared" si="0"/>
        <v>1844372.875538348</v>
      </c>
      <c r="O60" s="33"/>
    </row>
    <row r="61" spans="1:15" s="31" customFormat="1" x14ac:dyDescent="0.25">
      <c r="A61" s="35"/>
      <c r="B61" s="51" t="s">
        <v>33</v>
      </c>
      <c r="C61" s="35">
        <v>4</v>
      </c>
      <c r="D61" s="55">
        <v>25.625900000000001</v>
      </c>
      <c r="E61" s="102">
        <v>1168</v>
      </c>
      <c r="F61" s="119">
        <v>556011.80000000005</v>
      </c>
      <c r="G61" s="41">
        <v>100</v>
      </c>
      <c r="H61" s="50">
        <f t="shared" si="7"/>
        <v>556011.80000000005</v>
      </c>
      <c r="I61" s="50">
        <f t="shared" si="6"/>
        <v>0</v>
      </c>
      <c r="J61" s="50">
        <f t="shared" si="10"/>
        <v>476.03750000000002</v>
      </c>
      <c r="K61" s="50">
        <f t="shared" si="8"/>
        <v>1710.8101878395787</v>
      </c>
      <c r="L61" s="50">
        <f t="shared" si="9"/>
        <v>1885346.1723487105</v>
      </c>
      <c r="M61" s="50"/>
      <c r="N61" s="93">
        <f t="shared" si="0"/>
        <v>1885346.1723487105</v>
      </c>
      <c r="O61" s="33"/>
    </row>
    <row r="62" spans="1:15" s="31" customFormat="1" x14ac:dyDescent="0.25">
      <c r="A62" s="35"/>
      <c r="B62" s="51" t="s">
        <v>34</v>
      </c>
      <c r="C62" s="35">
        <v>4</v>
      </c>
      <c r="D62" s="54">
        <v>11.449</v>
      </c>
      <c r="E62" s="102">
        <v>2790</v>
      </c>
      <c r="F62" s="119">
        <v>3908423.2</v>
      </c>
      <c r="G62" s="41">
        <v>100</v>
      </c>
      <c r="H62" s="50">
        <f t="shared" si="7"/>
        <v>3908423.2</v>
      </c>
      <c r="I62" s="50">
        <f t="shared" si="6"/>
        <v>0</v>
      </c>
      <c r="J62" s="50">
        <f t="shared" si="10"/>
        <v>1400.8685304659498</v>
      </c>
      <c r="K62" s="50">
        <f t="shared" si="8"/>
        <v>785.97915737362882</v>
      </c>
      <c r="L62" s="50">
        <f t="shared" si="9"/>
        <v>1504190.0344605953</v>
      </c>
      <c r="M62" s="50"/>
      <c r="N62" s="93">
        <f t="shared" si="0"/>
        <v>1504190.0344605953</v>
      </c>
      <c r="O62" s="33"/>
    </row>
    <row r="63" spans="1:15" s="31" customFormat="1" x14ac:dyDescent="0.25">
      <c r="A63" s="35"/>
      <c r="B63" s="51" t="s">
        <v>35</v>
      </c>
      <c r="C63" s="35">
        <v>4</v>
      </c>
      <c r="D63" s="55">
        <v>50.058299999999996</v>
      </c>
      <c r="E63" s="102">
        <v>2552</v>
      </c>
      <c r="F63" s="119">
        <v>1625630.6</v>
      </c>
      <c r="G63" s="41">
        <v>100</v>
      </c>
      <c r="H63" s="50">
        <f t="shared" si="7"/>
        <v>1625630.6</v>
      </c>
      <c r="I63" s="50">
        <f t="shared" si="6"/>
        <v>0</v>
      </c>
      <c r="J63" s="50">
        <f t="shared" si="10"/>
        <v>637.00258620689658</v>
      </c>
      <c r="K63" s="50">
        <f t="shared" si="8"/>
        <v>1549.8451016326821</v>
      </c>
      <c r="L63" s="50">
        <f t="shared" si="9"/>
        <v>2282721.4305937607</v>
      </c>
      <c r="M63" s="50"/>
      <c r="N63" s="93">
        <f t="shared" si="0"/>
        <v>2282721.4305937607</v>
      </c>
      <c r="O63" s="33"/>
    </row>
    <row r="64" spans="1:15" s="31" customFormat="1" x14ac:dyDescent="0.25">
      <c r="A64" s="35"/>
      <c r="B64" s="51" t="s">
        <v>729</v>
      </c>
      <c r="C64" s="35">
        <v>4</v>
      </c>
      <c r="D64" s="55">
        <v>39.081300000000006</v>
      </c>
      <c r="E64" s="102">
        <v>2504</v>
      </c>
      <c r="F64" s="119">
        <v>1899482.2</v>
      </c>
      <c r="G64" s="41">
        <v>100</v>
      </c>
      <c r="H64" s="50">
        <f t="shared" si="7"/>
        <v>1899482.2</v>
      </c>
      <c r="I64" s="50">
        <f t="shared" si="6"/>
        <v>0</v>
      </c>
      <c r="J64" s="50">
        <f t="shared" si="10"/>
        <v>758.57915335463258</v>
      </c>
      <c r="K64" s="50">
        <f t="shared" si="8"/>
        <v>1428.268534484946</v>
      </c>
      <c r="L64" s="50">
        <f t="shared" si="9"/>
        <v>2107320.8417374524</v>
      </c>
      <c r="M64" s="50"/>
      <c r="N64" s="93">
        <f t="shared" si="0"/>
        <v>2107320.8417374524</v>
      </c>
      <c r="O64" s="33"/>
    </row>
    <row r="65" spans="1:15" s="31" customFormat="1" x14ac:dyDescent="0.25">
      <c r="A65" s="35"/>
      <c r="B65" s="51" t="s">
        <v>36</v>
      </c>
      <c r="C65" s="35">
        <v>4</v>
      </c>
      <c r="D65" s="55">
        <v>85.867999999999981</v>
      </c>
      <c r="E65" s="102">
        <v>3665</v>
      </c>
      <c r="F65" s="119">
        <v>4722133.5</v>
      </c>
      <c r="G65" s="41">
        <v>100</v>
      </c>
      <c r="H65" s="50">
        <f t="shared" si="7"/>
        <v>4722133.5</v>
      </c>
      <c r="I65" s="50">
        <f t="shared" si="6"/>
        <v>0</v>
      </c>
      <c r="J65" s="50">
        <f t="shared" si="10"/>
        <v>1288.4402455661664</v>
      </c>
      <c r="K65" s="50">
        <f t="shared" si="8"/>
        <v>898.40744227341224</v>
      </c>
      <c r="L65" s="50">
        <f t="shared" si="9"/>
        <v>2262748.657268147</v>
      </c>
      <c r="M65" s="50"/>
      <c r="N65" s="93">
        <f t="shared" si="0"/>
        <v>2262748.657268147</v>
      </c>
      <c r="O65" s="33"/>
    </row>
    <row r="66" spans="1:15" s="31" customFormat="1" x14ac:dyDescent="0.25">
      <c r="A66" s="35"/>
      <c r="B66" s="51" t="s">
        <v>37</v>
      </c>
      <c r="C66" s="35">
        <v>4</v>
      </c>
      <c r="D66" s="55">
        <v>12.793399999999998</v>
      </c>
      <c r="E66" s="102">
        <v>1525</v>
      </c>
      <c r="F66" s="119">
        <v>2301597.4</v>
      </c>
      <c r="G66" s="41">
        <v>100</v>
      </c>
      <c r="H66" s="50">
        <f t="shared" si="7"/>
        <v>2301597.4</v>
      </c>
      <c r="I66" s="50">
        <f t="shared" si="6"/>
        <v>0</v>
      </c>
      <c r="J66" s="50">
        <f t="shared" si="10"/>
        <v>1509.2441967213115</v>
      </c>
      <c r="K66" s="50">
        <f t="shared" si="8"/>
        <v>677.60349111826713</v>
      </c>
      <c r="L66" s="50">
        <f t="shared" si="9"/>
        <v>1063222.8163185921</v>
      </c>
      <c r="M66" s="50"/>
      <c r="N66" s="93">
        <f t="shared" si="0"/>
        <v>1063222.8163185921</v>
      </c>
      <c r="O66" s="33"/>
    </row>
    <row r="67" spans="1:15" s="31" customFormat="1" x14ac:dyDescent="0.25">
      <c r="A67" s="35"/>
      <c r="B67" s="51" t="s">
        <v>38</v>
      </c>
      <c r="C67" s="35">
        <v>4</v>
      </c>
      <c r="D67" s="55">
        <v>66.075299999999999</v>
      </c>
      <c r="E67" s="102">
        <v>3867</v>
      </c>
      <c r="F67" s="119">
        <v>12478831.199999999</v>
      </c>
      <c r="G67" s="41">
        <v>100</v>
      </c>
      <c r="H67" s="50">
        <f t="shared" si="7"/>
        <v>12478831.199999999</v>
      </c>
      <c r="I67" s="50">
        <f t="shared" si="6"/>
        <v>0</v>
      </c>
      <c r="J67" s="50">
        <f t="shared" si="10"/>
        <v>3227.0057408844064</v>
      </c>
      <c r="K67" s="50">
        <f t="shared" si="8"/>
        <v>-1040.1580530448277</v>
      </c>
      <c r="L67" s="50">
        <f t="shared" si="9"/>
        <v>1468664.5504685484</v>
      </c>
      <c r="M67" s="50"/>
      <c r="N67" s="93">
        <f t="shared" si="0"/>
        <v>1468664.5504685484</v>
      </c>
      <c r="O67" s="33"/>
    </row>
    <row r="68" spans="1:15" s="31" customFormat="1" x14ac:dyDescent="0.25">
      <c r="A68" s="35"/>
      <c r="B68" s="51" t="s">
        <v>39</v>
      </c>
      <c r="C68" s="35">
        <v>4</v>
      </c>
      <c r="D68" s="55">
        <v>4.5788000000000002</v>
      </c>
      <c r="E68" s="102">
        <v>1035</v>
      </c>
      <c r="F68" s="119">
        <v>1663969.4</v>
      </c>
      <c r="G68" s="41">
        <v>100</v>
      </c>
      <c r="H68" s="50">
        <f t="shared" si="7"/>
        <v>1663969.4</v>
      </c>
      <c r="I68" s="50">
        <f t="shared" si="6"/>
        <v>0</v>
      </c>
      <c r="J68" s="50">
        <f t="shared" si="10"/>
        <v>1607.6999033816423</v>
      </c>
      <c r="K68" s="50">
        <f t="shared" si="8"/>
        <v>579.14778445793627</v>
      </c>
      <c r="L68" s="50">
        <f t="shared" si="9"/>
        <v>796868.50871449243</v>
      </c>
      <c r="M68" s="50"/>
      <c r="N68" s="93">
        <f t="shared" si="0"/>
        <v>796868.50871449243</v>
      </c>
      <c r="O68" s="33"/>
    </row>
    <row r="69" spans="1:15" s="31" customFormat="1" x14ac:dyDescent="0.25">
      <c r="A69" s="35"/>
      <c r="B69" s="51" t="s">
        <v>40</v>
      </c>
      <c r="C69" s="35">
        <v>4</v>
      </c>
      <c r="D69" s="55">
        <v>17.041400000000003</v>
      </c>
      <c r="E69" s="102">
        <v>253</v>
      </c>
      <c r="F69" s="119">
        <v>109701.9</v>
      </c>
      <c r="G69" s="41">
        <v>100</v>
      </c>
      <c r="H69" s="50">
        <f t="shared" si="7"/>
        <v>109701.9</v>
      </c>
      <c r="I69" s="50">
        <f t="shared" si="6"/>
        <v>0</v>
      </c>
      <c r="J69" s="50">
        <f t="shared" si="10"/>
        <v>433.60434782608695</v>
      </c>
      <c r="K69" s="50">
        <f t="shared" si="8"/>
        <v>1753.2433400134917</v>
      </c>
      <c r="L69" s="50">
        <f t="shared" si="9"/>
        <v>1612352.3103312145</v>
      </c>
      <c r="M69" s="50"/>
      <c r="N69" s="93">
        <f t="shared" si="0"/>
        <v>1612352.3103312145</v>
      </c>
      <c r="O69" s="33"/>
    </row>
    <row r="70" spans="1:15" s="31" customFormat="1" x14ac:dyDescent="0.25">
      <c r="A70" s="35"/>
      <c r="B70" s="51" t="s">
        <v>41</v>
      </c>
      <c r="C70" s="35">
        <v>4</v>
      </c>
      <c r="D70" s="55">
        <v>34.765100000000004</v>
      </c>
      <c r="E70" s="102">
        <v>2312</v>
      </c>
      <c r="F70" s="120">
        <v>2217241.1</v>
      </c>
      <c r="G70" s="41">
        <v>100</v>
      </c>
      <c r="H70" s="50">
        <f t="shared" si="7"/>
        <v>2217241.1</v>
      </c>
      <c r="I70" s="50">
        <f t="shared" si="6"/>
        <v>0</v>
      </c>
      <c r="J70" s="50">
        <f t="shared" si="10"/>
        <v>959.01431660899652</v>
      </c>
      <c r="K70" s="50">
        <f t="shared" si="8"/>
        <v>1227.8333712305821</v>
      </c>
      <c r="L70" s="50">
        <f t="shared" si="9"/>
        <v>1863404.7360788845</v>
      </c>
      <c r="M70" s="50"/>
      <c r="N70" s="93">
        <f t="shared" si="0"/>
        <v>1863404.7360788845</v>
      </c>
      <c r="O70" s="33"/>
    </row>
    <row r="71" spans="1:15" s="31" customFormat="1" x14ac:dyDescent="0.25">
      <c r="A71" s="35"/>
      <c r="B71" s="51" t="s">
        <v>42</v>
      </c>
      <c r="C71" s="35">
        <v>4</v>
      </c>
      <c r="D71" s="55">
        <v>16.301500000000001</v>
      </c>
      <c r="E71" s="102">
        <v>1911</v>
      </c>
      <c r="F71" s="120">
        <v>3782932.8</v>
      </c>
      <c r="G71" s="41">
        <v>100</v>
      </c>
      <c r="H71" s="50">
        <f t="shared" si="7"/>
        <v>3782932.8</v>
      </c>
      <c r="I71" s="50">
        <f t="shared" si="6"/>
        <v>0</v>
      </c>
      <c r="J71" s="50">
        <f t="shared" si="10"/>
        <v>1979.556671899529</v>
      </c>
      <c r="K71" s="50">
        <f t="shared" si="8"/>
        <v>207.29101594004965</v>
      </c>
      <c r="L71" s="50">
        <f t="shared" si="9"/>
        <v>804900.234828657</v>
      </c>
      <c r="M71" s="50"/>
      <c r="N71" s="93">
        <f t="shared" si="0"/>
        <v>804900.234828657</v>
      </c>
      <c r="O71" s="33"/>
    </row>
    <row r="72" spans="1:15" s="31" customFormat="1" x14ac:dyDescent="0.25">
      <c r="A72" s="35"/>
      <c r="B72" s="51" t="s">
        <v>43</v>
      </c>
      <c r="C72" s="35">
        <v>4</v>
      </c>
      <c r="D72" s="55">
        <v>24.058299999999999</v>
      </c>
      <c r="E72" s="102">
        <v>1888</v>
      </c>
      <c r="F72" s="120">
        <v>1586993.5</v>
      </c>
      <c r="G72" s="41">
        <v>100</v>
      </c>
      <c r="H72" s="50">
        <f t="shared" si="7"/>
        <v>1586993.5</v>
      </c>
      <c r="I72" s="50">
        <f t="shared" si="6"/>
        <v>0</v>
      </c>
      <c r="J72" s="50">
        <f t="shared" si="10"/>
        <v>840.56859110169489</v>
      </c>
      <c r="K72" s="50">
        <f t="shared" si="8"/>
        <v>1346.2790967378837</v>
      </c>
      <c r="L72" s="50">
        <f t="shared" si="9"/>
        <v>1780568.5614976417</v>
      </c>
      <c r="M72" s="50"/>
      <c r="N72" s="93">
        <f t="shared" si="0"/>
        <v>1780568.5614976417</v>
      </c>
      <c r="O72" s="33"/>
    </row>
    <row r="73" spans="1:15" s="31" customFormat="1" x14ac:dyDescent="0.25">
      <c r="A73" s="35"/>
      <c r="B73" s="51" t="s">
        <v>44</v>
      </c>
      <c r="C73" s="35">
        <v>4</v>
      </c>
      <c r="D73" s="55">
        <v>43.497700000000002</v>
      </c>
      <c r="E73" s="102">
        <v>2096</v>
      </c>
      <c r="F73" s="120">
        <v>1290580.6000000001</v>
      </c>
      <c r="G73" s="41">
        <v>100</v>
      </c>
      <c r="H73" s="50">
        <f t="shared" si="7"/>
        <v>1290580.6000000001</v>
      </c>
      <c r="I73" s="50">
        <f t="shared" si="6"/>
        <v>0</v>
      </c>
      <c r="J73" s="50">
        <f t="shared" si="10"/>
        <v>615.73501908396952</v>
      </c>
      <c r="K73" s="50">
        <f t="shared" si="8"/>
        <v>1571.1126687556091</v>
      </c>
      <c r="L73" s="50">
        <f t="shared" si="9"/>
        <v>2133968.2647543969</v>
      </c>
      <c r="M73" s="50"/>
      <c r="N73" s="93">
        <f t="shared" si="0"/>
        <v>2133968.2647543969</v>
      </c>
      <c r="O73" s="33"/>
    </row>
    <row r="74" spans="1:15" s="31" customFormat="1" x14ac:dyDescent="0.25">
      <c r="A74" s="35"/>
      <c r="B74" s="51" t="s">
        <v>45</v>
      </c>
      <c r="C74" s="35">
        <v>4</v>
      </c>
      <c r="D74" s="55">
        <v>21.498699999999999</v>
      </c>
      <c r="E74" s="102">
        <v>865</v>
      </c>
      <c r="F74" s="120">
        <v>496470.6</v>
      </c>
      <c r="G74" s="41">
        <v>100</v>
      </c>
      <c r="H74" s="50">
        <f t="shared" si="7"/>
        <v>496470.6</v>
      </c>
      <c r="I74" s="50">
        <f t="shared" si="6"/>
        <v>0</v>
      </c>
      <c r="J74" s="50">
        <f t="shared" si="10"/>
        <v>573.95445086705195</v>
      </c>
      <c r="K74" s="50">
        <f t="shared" si="8"/>
        <v>1612.8932369725267</v>
      </c>
      <c r="L74" s="50">
        <f t="shared" si="9"/>
        <v>1695461.8017134967</v>
      </c>
      <c r="M74" s="50"/>
      <c r="N74" s="93">
        <f t="shared" si="0"/>
        <v>1695461.8017134967</v>
      </c>
      <c r="O74" s="33"/>
    </row>
    <row r="75" spans="1:15" s="31" customFormat="1" x14ac:dyDescent="0.25">
      <c r="A75" s="35"/>
      <c r="B75" s="51" t="s">
        <v>730</v>
      </c>
      <c r="C75" s="35">
        <v>4</v>
      </c>
      <c r="D75" s="55">
        <v>57.078299999999999</v>
      </c>
      <c r="E75" s="102">
        <v>2464</v>
      </c>
      <c r="F75" s="120">
        <v>3755355.4</v>
      </c>
      <c r="G75" s="41">
        <v>100</v>
      </c>
      <c r="H75" s="50">
        <f t="shared" si="7"/>
        <v>3755355.4</v>
      </c>
      <c r="I75" s="50">
        <f t="shared" si="6"/>
        <v>0</v>
      </c>
      <c r="J75" s="50">
        <f t="shared" si="10"/>
        <v>1524.0890422077921</v>
      </c>
      <c r="K75" s="50">
        <f t="shared" si="8"/>
        <v>662.75864563178652</v>
      </c>
      <c r="L75" s="50">
        <f t="shared" si="9"/>
        <v>1566027.3804806236</v>
      </c>
      <c r="M75" s="50"/>
      <c r="N75" s="93">
        <f t="shared" si="0"/>
        <v>1566027.3804806236</v>
      </c>
      <c r="O75" s="33"/>
    </row>
    <row r="76" spans="1:15" s="31" customFormat="1" x14ac:dyDescent="0.25">
      <c r="A76" s="35"/>
      <c r="B76" s="51" t="s">
        <v>46</v>
      </c>
      <c r="C76" s="35">
        <v>4</v>
      </c>
      <c r="D76" s="55">
        <v>44.555800000000005</v>
      </c>
      <c r="E76" s="102">
        <v>684</v>
      </c>
      <c r="F76" s="120">
        <v>879206.6</v>
      </c>
      <c r="G76" s="41">
        <v>100</v>
      </c>
      <c r="H76" s="50">
        <f t="shared" si="7"/>
        <v>879206.6</v>
      </c>
      <c r="I76" s="50">
        <f t="shared" si="6"/>
        <v>0</v>
      </c>
      <c r="J76" s="50">
        <f t="shared" si="10"/>
        <v>1285.3897660818714</v>
      </c>
      <c r="K76" s="50">
        <f t="shared" si="8"/>
        <v>901.45792175770725</v>
      </c>
      <c r="L76" s="50">
        <f t="shared" si="9"/>
        <v>1187081.4186206392</v>
      </c>
      <c r="M76" s="50"/>
      <c r="N76" s="93">
        <f t="shared" si="0"/>
        <v>1187081.4186206392</v>
      </c>
      <c r="O76" s="33"/>
    </row>
    <row r="77" spans="1:15" s="31" customFormat="1" x14ac:dyDescent="0.25">
      <c r="A77" s="35"/>
      <c r="B77" s="51" t="s">
        <v>47</v>
      </c>
      <c r="C77" s="35">
        <v>4</v>
      </c>
      <c r="D77" s="55">
        <v>27.263699999999996</v>
      </c>
      <c r="E77" s="102">
        <v>4065</v>
      </c>
      <c r="F77" s="120">
        <v>7768210.4000000004</v>
      </c>
      <c r="G77" s="41">
        <v>100</v>
      </c>
      <c r="H77" s="50">
        <f t="shared" si="7"/>
        <v>7768210.4000000004</v>
      </c>
      <c r="I77" s="50">
        <f t="shared" si="6"/>
        <v>0</v>
      </c>
      <c r="J77" s="50">
        <f t="shared" si="10"/>
        <v>1910.9988683886841</v>
      </c>
      <c r="K77" s="50">
        <f t="shared" si="8"/>
        <v>275.84881945089455</v>
      </c>
      <c r="L77" s="50">
        <f t="shared" si="9"/>
        <v>1534512.9935926988</v>
      </c>
      <c r="M77" s="50"/>
      <c r="N77" s="93">
        <f t="shared" si="0"/>
        <v>1534512.9935926988</v>
      </c>
      <c r="O77" s="33"/>
    </row>
    <row r="78" spans="1:15" s="31" customFormat="1" x14ac:dyDescent="0.25">
      <c r="A78" s="35"/>
      <c r="B78" s="51"/>
      <c r="C78" s="35"/>
      <c r="D78" s="55">
        <v>0</v>
      </c>
      <c r="E78" s="104"/>
      <c r="F78" s="42"/>
      <c r="G78" s="41"/>
      <c r="H78" s="42"/>
      <c r="I78" s="42"/>
      <c r="J78" s="42"/>
      <c r="K78" s="50"/>
      <c r="L78" s="50"/>
      <c r="M78" s="50"/>
      <c r="N78" s="93"/>
      <c r="O78" s="33"/>
    </row>
    <row r="79" spans="1:15" s="31" customFormat="1" x14ac:dyDescent="0.25">
      <c r="A79" s="30" t="s">
        <v>48</v>
      </c>
      <c r="B79" s="43" t="s">
        <v>2</v>
      </c>
      <c r="C79" s="44"/>
      <c r="D79" s="3">
        <v>294.53949999999998</v>
      </c>
      <c r="E79" s="105">
        <f>E80</f>
        <v>16200</v>
      </c>
      <c r="F79" s="37"/>
      <c r="G79" s="41"/>
      <c r="H79" s="37">
        <f>H81</f>
        <v>5328687.25</v>
      </c>
      <c r="I79" s="37">
        <f>I81</f>
        <v>-5328687.25</v>
      </c>
      <c r="J79" s="37"/>
      <c r="K79" s="50"/>
      <c r="L79" s="50"/>
      <c r="M79" s="46">
        <f>M81</f>
        <v>7000080.1911986116</v>
      </c>
      <c r="N79" s="91">
        <f t="shared" si="0"/>
        <v>7000080.1911986116</v>
      </c>
      <c r="O79" s="33"/>
    </row>
    <row r="80" spans="1:15" s="31" customFormat="1" x14ac:dyDescent="0.25">
      <c r="A80" s="30" t="s">
        <v>48</v>
      </c>
      <c r="B80" s="43" t="s">
        <v>3</v>
      </c>
      <c r="C80" s="44"/>
      <c r="D80" s="3">
        <v>294.53949999999998</v>
      </c>
      <c r="E80" s="105">
        <f>SUM(E82:E88)</f>
        <v>16200</v>
      </c>
      <c r="F80" s="37">
        <f>SUM(F82:F88)</f>
        <v>27698211.199999999</v>
      </c>
      <c r="G80" s="41"/>
      <c r="H80" s="37">
        <f>SUM(H82:H88)</f>
        <v>17040836.699999999</v>
      </c>
      <c r="I80" s="37">
        <f>SUM(I82:I88)</f>
        <v>10657374.5</v>
      </c>
      <c r="J80" s="37"/>
      <c r="K80" s="50"/>
      <c r="L80" s="37">
        <f>SUM(L82:L88)</f>
        <v>13700562.827323016</v>
      </c>
      <c r="M80" s="50"/>
      <c r="N80" s="91">
        <f t="shared" si="0"/>
        <v>13700562.827323016</v>
      </c>
      <c r="O80" s="33"/>
    </row>
    <row r="81" spans="1:17" s="31" customFormat="1" x14ac:dyDescent="0.25">
      <c r="A81" s="35"/>
      <c r="B81" s="51" t="s">
        <v>26</v>
      </c>
      <c r="C81" s="35">
        <v>2</v>
      </c>
      <c r="D81" s="55">
        <v>0</v>
      </c>
      <c r="E81" s="104"/>
      <c r="F81" s="50"/>
      <c r="G81" s="41">
        <v>25</v>
      </c>
      <c r="H81" s="50">
        <f>F83*G81/100</f>
        <v>5328687.25</v>
      </c>
      <c r="I81" s="50">
        <f t="shared" ref="I81:I88" si="11">F81-H81</f>
        <v>-5328687.25</v>
      </c>
      <c r="J81" s="50"/>
      <c r="K81" s="50"/>
      <c r="L81" s="50"/>
      <c r="M81" s="50">
        <f>($L$7*$L$8*E79/$L$10)+($L$7*$L$9*D79/$L$11)</f>
        <v>7000080.1911986116</v>
      </c>
      <c r="N81" s="93">
        <f t="shared" si="0"/>
        <v>7000080.1911986116</v>
      </c>
      <c r="O81" s="33"/>
    </row>
    <row r="82" spans="1:17" s="31" customFormat="1" x14ac:dyDescent="0.25">
      <c r="A82" s="35"/>
      <c r="B82" s="51" t="s">
        <v>49</v>
      </c>
      <c r="C82" s="35">
        <v>4</v>
      </c>
      <c r="D82" s="55">
        <v>73.437700000000007</v>
      </c>
      <c r="E82" s="102">
        <v>3074</v>
      </c>
      <c r="F82" s="121">
        <v>1736603.1</v>
      </c>
      <c r="G82" s="41">
        <v>100</v>
      </c>
      <c r="H82" s="50">
        <f t="shared" ref="H82:H88" si="12">F82*G82/100</f>
        <v>1736603.1</v>
      </c>
      <c r="I82" s="50">
        <f t="shared" si="11"/>
        <v>0</v>
      </c>
      <c r="J82" s="50">
        <f t="shared" ref="J82:J88" si="13">F82/E82</f>
        <v>564.93269355888094</v>
      </c>
      <c r="K82" s="50">
        <f t="shared" ref="K82:K88" si="14">$J$11*$J$19-J82</f>
        <v>1621.9149942806976</v>
      </c>
      <c r="L82" s="50">
        <f t="shared" ref="L82:L88" si="15">IF(K82&gt;0,$J$7*$J$8*(K82/$K$19),0)+$J$7*$J$9*(E82/$E$19)+$J$7*$J$10*(D82/$D$19)</f>
        <v>2621482.4195787362</v>
      </c>
      <c r="M82" s="50"/>
      <c r="N82" s="93">
        <f t="shared" si="0"/>
        <v>2621482.4195787362</v>
      </c>
      <c r="O82" s="33"/>
    </row>
    <row r="83" spans="1:17" s="31" customFormat="1" x14ac:dyDescent="0.25">
      <c r="A83" s="35"/>
      <c r="B83" s="51" t="s">
        <v>48</v>
      </c>
      <c r="C83" s="35">
        <v>3</v>
      </c>
      <c r="D83" s="55">
        <v>28.994</v>
      </c>
      <c r="E83" s="102">
        <v>7048</v>
      </c>
      <c r="F83" s="121">
        <v>21314749</v>
      </c>
      <c r="G83" s="41">
        <v>50</v>
      </c>
      <c r="H83" s="50">
        <f>F83*G83/100</f>
        <v>10657374.5</v>
      </c>
      <c r="I83" s="50">
        <f>F83-H83</f>
        <v>10657374.5</v>
      </c>
      <c r="J83" s="50">
        <f>F83/E83</f>
        <v>3024.2265891032916</v>
      </c>
      <c r="K83" s="50">
        <f t="shared" si="14"/>
        <v>-837.37890126371303</v>
      </c>
      <c r="L83" s="50">
        <f t="shared" si="15"/>
        <v>2163891.2211203915</v>
      </c>
      <c r="M83" s="50"/>
      <c r="N83" s="93">
        <f t="shared" ref="N83:N146" si="16">L83+M83</f>
        <v>2163891.2211203915</v>
      </c>
      <c r="O83" s="33"/>
    </row>
    <row r="84" spans="1:17" s="31" customFormat="1" x14ac:dyDescent="0.25">
      <c r="A84" s="35"/>
      <c r="B84" s="51" t="s">
        <v>731</v>
      </c>
      <c r="C84" s="35">
        <v>4</v>
      </c>
      <c r="D84" s="55">
        <v>59.187299999999993</v>
      </c>
      <c r="E84" s="102">
        <v>1516</v>
      </c>
      <c r="F84" s="121">
        <v>854988</v>
      </c>
      <c r="G84" s="41">
        <v>100</v>
      </c>
      <c r="H84" s="50">
        <f>F84*G84/100</f>
        <v>854988</v>
      </c>
      <c r="I84" s="50">
        <f>F84-H84</f>
        <v>0</v>
      </c>
      <c r="J84" s="50">
        <f>F84/E84</f>
        <v>563.97625329815298</v>
      </c>
      <c r="K84" s="50">
        <f t="shared" si="14"/>
        <v>1622.8714345414255</v>
      </c>
      <c r="L84" s="50">
        <f t="shared" si="15"/>
        <v>2099946.0792823178</v>
      </c>
      <c r="M84" s="50"/>
      <c r="N84" s="93">
        <f t="shared" si="16"/>
        <v>2099946.0792823178</v>
      </c>
      <c r="O84" s="33"/>
    </row>
    <row r="85" spans="1:17" s="31" customFormat="1" x14ac:dyDescent="0.25">
      <c r="A85" s="35"/>
      <c r="B85" s="51" t="s">
        <v>50</v>
      </c>
      <c r="C85" s="35">
        <v>4</v>
      </c>
      <c r="D85" s="55">
        <v>17.118400000000001</v>
      </c>
      <c r="E85" s="102">
        <v>961</v>
      </c>
      <c r="F85" s="121">
        <v>516755.9</v>
      </c>
      <c r="G85" s="41">
        <v>100</v>
      </c>
      <c r="H85" s="50">
        <f>F85*G85/100</f>
        <v>516755.9</v>
      </c>
      <c r="I85" s="50">
        <f>F85-H85</f>
        <v>0</v>
      </c>
      <c r="J85" s="50">
        <f>F85/E85</f>
        <v>537.72726326742975</v>
      </c>
      <c r="K85" s="50">
        <f t="shared" si="14"/>
        <v>1649.1204245721487</v>
      </c>
      <c r="L85" s="50">
        <f t="shared" si="15"/>
        <v>1728005.9165617344</v>
      </c>
      <c r="M85" s="50"/>
      <c r="N85" s="93">
        <f t="shared" si="16"/>
        <v>1728005.9165617344</v>
      </c>
      <c r="O85" s="33"/>
    </row>
    <row r="86" spans="1:17" s="31" customFormat="1" x14ac:dyDescent="0.25">
      <c r="A86" s="35"/>
      <c r="B86" s="51" t="s">
        <v>51</v>
      </c>
      <c r="C86" s="35">
        <v>4</v>
      </c>
      <c r="D86" s="55">
        <v>14.530099999999999</v>
      </c>
      <c r="E86" s="102">
        <v>493</v>
      </c>
      <c r="F86" s="121">
        <v>333834.7</v>
      </c>
      <c r="G86" s="41">
        <v>100</v>
      </c>
      <c r="H86" s="50">
        <f>F86*G86/100</f>
        <v>333834.7</v>
      </c>
      <c r="I86" s="50">
        <f>F86-H86</f>
        <v>0</v>
      </c>
      <c r="J86" s="50">
        <f>F86/E86</f>
        <v>677.14949290060849</v>
      </c>
      <c r="K86" s="50">
        <f t="shared" si="14"/>
        <v>1509.6981949389701</v>
      </c>
      <c r="L86" s="50">
        <f t="shared" si="15"/>
        <v>1465696.5962520409</v>
      </c>
      <c r="M86" s="50"/>
      <c r="N86" s="93">
        <f t="shared" si="16"/>
        <v>1465696.5962520409</v>
      </c>
      <c r="O86" s="33"/>
    </row>
    <row r="87" spans="1:17" s="31" customFormat="1" x14ac:dyDescent="0.25">
      <c r="A87" s="35"/>
      <c r="B87" s="51" t="s">
        <v>52</v>
      </c>
      <c r="C87" s="35">
        <v>4</v>
      </c>
      <c r="D87" s="55">
        <v>44.297600000000003</v>
      </c>
      <c r="E87" s="102">
        <v>764</v>
      </c>
      <c r="F87" s="121">
        <v>549349.4</v>
      </c>
      <c r="G87" s="41">
        <v>100</v>
      </c>
      <c r="H87" s="50">
        <f>F87*G87/100</f>
        <v>549349.4</v>
      </c>
      <c r="I87" s="50">
        <f>F87-H87</f>
        <v>0</v>
      </c>
      <c r="J87" s="50">
        <f>F87/E87</f>
        <v>719.04371727748696</v>
      </c>
      <c r="K87" s="50">
        <f t="shared" si="14"/>
        <v>1467.8039705620918</v>
      </c>
      <c r="L87" s="50">
        <f t="shared" si="15"/>
        <v>1675098.2272950623</v>
      </c>
      <c r="M87" s="50"/>
      <c r="N87" s="93">
        <f t="shared" si="16"/>
        <v>1675098.2272950623</v>
      </c>
      <c r="O87" s="33"/>
    </row>
    <row r="88" spans="1:17" s="31" customFormat="1" x14ac:dyDescent="0.25">
      <c r="A88" s="35"/>
      <c r="B88" s="51" t="s">
        <v>53</v>
      </c>
      <c r="C88" s="35">
        <v>4</v>
      </c>
      <c r="D88" s="55">
        <v>56.974399999999996</v>
      </c>
      <c r="E88" s="102">
        <v>2344</v>
      </c>
      <c r="F88" s="121">
        <v>2391931.1</v>
      </c>
      <c r="G88" s="41">
        <v>100</v>
      </c>
      <c r="H88" s="50">
        <f t="shared" si="12"/>
        <v>2391931.1</v>
      </c>
      <c r="I88" s="50">
        <f t="shared" si="11"/>
        <v>0</v>
      </c>
      <c r="J88" s="50">
        <f t="shared" si="13"/>
        <v>1020.4484215017065</v>
      </c>
      <c r="K88" s="50">
        <f t="shared" si="14"/>
        <v>1166.3992663378722</v>
      </c>
      <c r="L88" s="50">
        <f t="shared" si="15"/>
        <v>1946442.3672327336</v>
      </c>
      <c r="M88" s="50"/>
      <c r="N88" s="93">
        <f t="shared" si="16"/>
        <v>1946442.3672327336</v>
      </c>
      <c r="O88" s="33"/>
    </row>
    <row r="89" spans="1:17" s="31" customFormat="1" x14ac:dyDescent="0.25">
      <c r="A89" s="35"/>
      <c r="B89" s="51"/>
      <c r="C89" s="35"/>
      <c r="D89" s="55">
        <v>0</v>
      </c>
      <c r="E89" s="104"/>
      <c r="F89" s="32"/>
      <c r="G89" s="41"/>
      <c r="H89" s="42"/>
      <c r="I89" s="42"/>
      <c r="J89" s="32"/>
      <c r="K89" s="50"/>
      <c r="L89" s="50"/>
      <c r="M89" s="50"/>
      <c r="N89" s="93"/>
      <c r="O89" s="33"/>
    </row>
    <row r="90" spans="1:17" s="31" customFormat="1" x14ac:dyDescent="0.25">
      <c r="A90" s="30" t="s">
        <v>54</v>
      </c>
      <c r="B90" s="43" t="s">
        <v>2</v>
      </c>
      <c r="C90" s="44"/>
      <c r="D90" s="3">
        <v>814.44230000000016</v>
      </c>
      <c r="E90" s="105">
        <f>E91</f>
        <v>47962</v>
      </c>
      <c r="F90" s="37"/>
      <c r="G90" s="41"/>
      <c r="H90" s="37">
        <f>H92</f>
        <v>7375177.125</v>
      </c>
      <c r="I90" s="37">
        <f>I92</f>
        <v>-7375177.125</v>
      </c>
      <c r="J90" s="37"/>
      <c r="K90" s="50"/>
      <c r="L90" s="50"/>
      <c r="M90" s="46">
        <f>M92</f>
        <v>20171912.119779706</v>
      </c>
      <c r="N90" s="91">
        <f t="shared" si="16"/>
        <v>20171912.119779706</v>
      </c>
      <c r="O90" s="33"/>
      <c r="P90" s="33">
        <f>SUM(O93:O120)</f>
        <v>0</v>
      </c>
      <c r="Q90" s="33">
        <f>P90+O92</f>
        <v>0</v>
      </c>
    </row>
    <row r="91" spans="1:17" s="31" customFormat="1" x14ac:dyDescent="0.25">
      <c r="A91" s="30" t="s">
        <v>54</v>
      </c>
      <c r="B91" s="43" t="s">
        <v>3</v>
      </c>
      <c r="C91" s="44"/>
      <c r="D91" s="3">
        <v>814.44230000000016</v>
      </c>
      <c r="E91" s="105">
        <f>SUM(E93:E120)</f>
        <v>47962</v>
      </c>
      <c r="F91" s="37">
        <f>SUM(F93:F121)</f>
        <v>63202364.20000001</v>
      </c>
      <c r="G91" s="41"/>
      <c r="H91" s="37">
        <f>SUM(H93:H120)</f>
        <v>48452009.950000003</v>
      </c>
      <c r="I91" s="37">
        <f>SUM(I93:I120)</f>
        <v>14750354.25</v>
      </c>
      <c r="J91" s="37"/>
      <c r="K91" s="50"/>
      <c r="L91" s="37">
        <f>SUM(L93:L120)</f>
        <v>50726482.551357463</v>
      </c>
      <c r="M91" s="50"/>
      <c r="N91" s="91">
        <f t="shared" si="16"/>
        <v>50726482.551357463</v>
      </c>
      <c r="O91" s="33"/>
    </row>
    <row r="92" spans="1:17" s="31" customFormat="1" x14ac:dyDescent="0.25">
      <c r="A92" s="35"/>
      <c r="B92" s="51" t="s">
        <v>26</v>
      </c>
      <c r="C92" s="35">
        <v>2</v>
      </c>
      <c r="D92" s="55">
        <v>0</v>
      </c>
      <c r="E92" s="104"/>
      <c r="F92" s="50"/>
      <c r="G92" s="41">
        <v>25</v>
      </c>
      <c r="H92" s="50">
        <f>F98*G92/100</f>
        <v>7375177.125</v>
      </c>
      <c r="I92" s="50">
        <f t="shared" ref="I92:I98" si="17">F92-H92</f>
        <v>-7375177.125</v>
      </c>
      <c r="J92" s="50"/>
      <c r="K92" s="50"/>
      <c r="L92" s="50"/>
      <c r="M92" s="50">
        <f>($L$7*$L$8*E90/$L$10)+($L$7*$L$9*D90/$L$11)</f>
        <v>20171912.119779706</v>
      </c>
      <c r="N92" s="93">
        <f t="shared" si="16"/>
        <v>20171912.119779706</v>
      </c>
      <c r="O92" s="33"/>
    </row>
    <row r="93" spans="1:17" s="31" customFormat="1" x14ac:dyDescent="0.25">
      <c r="A93" s="35"/>
      <c r="B93" s="51" t="s">
        <v>732</v>
      </c>
      <c r="C93" s="35">
        <v>4</v>
      </c>
      <c r="D93" s="55">
        <v>27.557100000000002</v>
      </c>
      <c r="E93" s="102">
        <v>1393</v>
      </c>
      <c r="F93" s="122">
        <v>856369</v>
      </c>
      <c r="G93" s="41">
        <v>100</v>
      </c>
      <c r="H93" s="50">
        <f t="shared" ref="H93:H120" si="18">F93*G93/100</f>
        <v>856369</v>
      </c>
      <c r="I93" s="50">
        <f t="shared" si="17"/>
        <v>0</v>
      </c>
      <c r="J93" s="50">
        <f t="shared" ref="J93:J98" si="19">F93/E93</f>
        <v>614.76597272074662</v>
      </c>
      <c r="K93" s="50">
        <f t="shared" ref="K93:K120" si="20">$J$11*$J$19-J93</f>
        <v>1572.0817151188321</v>
      </c>
      <c r="L93" s="50">
        <f t="shared" ref="L93:L120" si="21">IF(K93&gt;0,$J$7*$J$8*(K93/$K$19),0)+$J$7*$J$9*(E93/$E$19)+$J$7*$J$10*(D93/$D$19)</f>
        <v>1845735.0229210537</v>
      </c>
      <c r="M93" s="50"/>
      <c r="N93" s="93">
        <f t="shared" si="16"/>
        <v>1845735.0229210537</v>
      </c>
      <c r="O93" s="33"/>
    </row>
    <row r="94" spans="1:17" s="31" customFormat="1" x14ac:dyDescent="0.25">
      <c r="A94" s="35"/>
      <c r="B94" s="51" t="s">
        <v>55</v>
      </c>
      <c r="C94" s="35">
        <v>4</v>
      </c>
      <c r="D94" s="55">
        <v>15.863399999999999</v>
      </c>
      <c r="E94" s="102">
        <v>439</v>
      </c>
      <c r="F94" s="122">
        <v>336519.5</v>
      </c>
      <c r="G94" s="41">
        <v>100</v>
      </c>
      <c r="H94" s="50">
        <f t="shared" si="18"/>
        <v>336519.5</v>
      </c>
      <c r="I94" s="50">
        <f>F94-H94</f>
        <v>0</v>
      </c>
      <c r="J94" s="50">
        <f>F94/E94</f>
        <v>766.55922551252843</v>
      </c>
      <c r="K94" s="50">
        <f t="shared" si="20"/>
        <v>1420.2884623270502</v>
      </c>
      <c r="L94" s="50">
        <f t="shared" si="21"/>
        <v>1384156.2797928581</v>
      </c>
      <c r="M94" s="50"/>
      <c r="N94" s="93">
        <f t="shared" si="16"/>
        <v>1384156.2797928581</v>
      </c>
      <c r="O94" s="33"/>
    </row>
    <row r="95" spans="1:17" s="31" customFormat="1" x14ac:dyDescent="0.25">
      <c r="A95" s="35"/>
      <c r="B95" s="51" t="s">
        <v>733</v>
      </c>
      <c r="C95" s="35">
        <v>4</v>
      </c>
      <c r="D95" s="55">
        <v>26.978499999999997</v>
      </c>
      <c r="E95" s="102">
        <v>1542</v>
      </c>
      <c r="F95" s="122">
        <v>1407055.4</v>
      </c>
      <c r="G95" s="41">
        <v>100</v>
      </c>
      <c r="H95" s="50">
        <f t="shared" si="18"/>
        <v>1407055.4</v>
      </c>
      <c r="I95" s="50">
        <f>F95-H95</f>
        <v>0</v>
      </c>
      <c r="J95" s="50">
        <f>F95/E95</f>
        <v>912.48728923475994</v>
      </c>
      <c r="K95" s="50">
        <f t="shared" si="20"/>
        <v>1274.3603986048188</v>
      </c>
      <c r="L95" s="50">
        <f t="shared" si="21"/>
        <v>1639432.7446095035</v>
      </c>
      <c r="M95" s="50"/>
      <c r="N95" s="93">
        <f t="shared" si="16"/>
        <v>1639432.7446095035</v>
      </c>
      <c r="O95" s="33"/>
    </row>
    <row r="96" spans="1:17" s="31" customFormat="1" x14ac:dyDescent="0.25">
      <c r="A96" s="35"/>
      <c r="B96" s="51" t="s">
        <v>734</v>
      </c>
      <c r="C96" s="35">
        <v>4</v>
      </c>
      <c r="D96" s="55">
        <v>25.1053</v>
      </c>
      <c r="E96" s="102">
        <v>1501</v>
      </c>
      <c r="F96" s="122">
        <v>567038.30000000005</v>
      </c>
      <c r="G96" s="41">
        <v>100</v>
      </c>
      <c r="H96" s="50">
        <f t="shared" si="18"/>
        <v>567038.30000000005</v>
      </c>
      <c r="I96" s="50">
        <f t="shared" si="17"/>
        <v>0</v>
      </c>
      <c r="J96" s="50">
        <f t="shared" si="19"/>
        <v>377.77368421052637</v>
      </c>
      <c r="K96" s="50">
        <f t="shared" si="20"/>
        <v>1809.0740036290522</v>
      </c>
      <c r="L96" s="50">
        <f t="shared" si="21"/>
        <v>2057963.2232075706</v>
      </c>
      <c r="M96" s="50"/>
      <c r="N96" s="93">
        <f t="shared" si="16"/>
        <v>2057963.2232075706</v>
      </c>
      <c r="O96" s="33"/>
    </row>
    <row r="97" spans="1:15" s="31" customFormat="1" x14ac:dyDescent="0.25">
      <c r="A97" s="35"/>
      <c r="B97" s="51" t="s">
        <v>56</v>
      </c>
      <c r="C97" s="35">
        <v>4</v>
      </c>
      <c r="D97" s="55">
        <v>19.769200000000001</v>
      </c>
      <c r="E97" s="102">
        <v>825</v>
      </c>
      <c r="F97" s="122">
        <v>541814.30000000005</v>
      </c>
      <c r="G97" s="41">
        <v>100</v>
      </c>
      <c r="H97" s="50">
        <f t="shared" si="18"/>
        <v>541814.30000000005</v>
      </c>
      <c r="I97" s="50">
        <f t="shared" si="17"/>
        <v>0</v>
      </c>
      <c r="J97" s="50">
        <f>F97/E97</f>
        <v>656.74460606060609</v>
      </c>
      <c r="K97" s="50">
        <f t="shared" si="20"/>
        <v>1530.1030817789724</v>
      </c>
      <c r="L97" s="50">
        <f t="shared" si="21"/>
        <v>1606171.600717745</v>
      </c>
      <c r="M97" s="50"/>
      <c r="N97" s="93">
        <f t="shared" si="16"/>
        <v>1606171.600717745</v>
      </c>
      <c r="O97" s="33"/>
    </row>
    <row r="98" spans="1:15" s="31" customFormat="1" x14ac:dyDescent="0.25">
      <c r="A98" s="35"/>
      <c r="B98" s="51" t="s">
        <v>54</v>
      </c>
      <c r="C98" s="35">
        <v>3</v>
      </c>
      <c r="D98" s="54">
        <v>8.8294999999999995</v>
      </c>
      <c r="E98" s="102">
        <v>5478</v>
      </c>
      <c r="F98" s="122">
        <v>29500708.5</v>
      </c>
      <c r="G98" s="41">
        <v>50</v>
      </c>
      <c r="H98" s="50">
        <f t="shared" si="18"/>
        <v>14750354.25</v>
      </c>
      <c r="I98" s="50">
        <f t="shared" si="17"/>
        <v>14750354.25</v>
      </c>
      <c r="J98" s="50">
        <f t="shared" si="19"/>
        <v>5385.3064074479735</v>
      </c>
      <c r="K98" s="50">
        <f t="shared" si="20"/>
        <v>-3198.4587196083949</v>
      </c>
      <c r="L98" s="50">
        <f t="shared" si="21"/>
        <v>1604984.4864254091</v>
      </c>
      <c r="M98" s="50"/>
      <c r="N98" s="93">
        <f t="shared" si="16"/>
        <v>1604984.4864254091</v>
      </c>
      <c r="O98" s="33"/>
    </row>
    <row r="99" spans="1:15" s="31" customFormat="1" x14ac:dyDescent="0.25">
      <c r="A99" s="35"/>
      <c r="B99" s="51" t="s">
        <v>28</v>
      </c>
      <c r="C99" s="35">
        <v>4</v>
      </c>
      <c r="D99" s="55">
        <v>13.193199999999997</v>
      </c>
      <c r="E99" s="102">
        <v>591</v>
      </c>
      <c r="F99" s="122">
        <v>262449.40000000002</v>
      </c>
      <c r="G99" s="41">
        <v>100</v>
      </c>
      <c r="H99" s="50">
        <f t="shared" si="18"/>
        <v>262449.40000000002</v>
      </c>
      <c r="I99" s="50">
        <f t="shared" ref="I99:I120" si="22">F99-H99</f>
        <v>0</v>
      </c>
      <c r="J99" s="50">
        <f t="shared" ref="J99:J120" si="23">F99/E99</f>
        <v>444.07681895093066</v>
      </c>
      <c r="K99" s="50">
        <f t="shared" si="20"/>
        <v>1742.770868888648</v>
      </c>
      <c r="L99" s="50">
        <f t="shared" si="21"/>
        <v>1678108.9853736842</v>
      </c>
      <c r="M99" s="50"/>
      <c r="N99" s="93">
        <f t="shared" si="16"/>
        <v>1678108.9853736842</v>
      </c>
      <c r="O99" s="33"/>
    </row>
    <row r="100" spans="1:15" s="31" customFormat="1" x14ac:dyDescent="0.25">
      <c r="A100" s="35"/>
      <c r="B100" s="51" t="s">
        <v>735</v>
      </c>
      <c r="C100" s="35">
        <v>4</v>
      </c>
      <c r="D100" s="55">
        <v>48.523900000000005</v>
      </c>
      <c r="E100" s="102">
        <v>2272</v>
      </c>
      <c r="F100" s="122">
        <v>1223438</v>
      </c>
      <c r="G100" s="41">
        <v>100</v>
      </c>
      <c r="H100" s="50">
        <f t="shared" si="18"/>
        <v>1223438</v>
      </c>
      <c r="I100" s="50">
        <f t="shared" si="22"/>
        <v>0</v>
      </c>
      <c r="J100" s="50">
        <f t="shared" si="23"/>
        <v>538.48503521126759</v>
      </c>
      <c r="K100" s="50">
        <f t="shared" si="20"/>
        <v>1648.362652628311</v>
      </c>
      <c r="L100" s="50">
        <f t="shared" si="21"/>
        <v>2275801.8751430656</v>
      </c>
      <c r="M100" s="50"/>
      <c r="N100" s="93">
        <f t="shared" si="16"/>
        <v>2275801.8751430656</v>
      </c>
      <c r="O100" s="33"/>
    </row>
    <row r="101" spans="1:15" s="31" customFormat="1" x14ac:dyDescent="0.25">
      <c r="A101" s="35"/>
      <c r="B101" s="51" t="s">
        <v>57</v>
      </c>
      <c r="C101" s="35">
        <v>4</v>
      </c>
      <c r="D101" s="55">
        <v>23.2666</v>
      </c>
      <c r="E101" s="102">
        <v>1315</v>
      </c>
      <c r="F101" s="122">
        <v>535151.9</v>
      </c>
      <c r="G101" s="41">
        <v>100</v>
      </c>
      <c r="H101" s="50">
        <f t="shared" si="18"/>
        <v>535151.9</v>
      </c>
      <c r="I101" s="50">
        <f t="shared" si="22"/>
        <v>0</v>
      </c>
      <c r="J101" s="50">
        <f t="shared" si="23"/>
        <v>406.95961977186312</v>
      </c>
      <c r="K101" s="50">
        <f t="shared" si="20"/>
        <v>1779.8880680677155</v>
      </c>
      <c r="L101" s="50">
        <f t="shared" si="21"/>
        <v>1970781.8440174912</v>
      </c>
      <c r="M101" s="50"/>
      <c r="N101" s="93">
        <f t="shared" si="16"/>
        <v>1970781.8440174912</v>
      </c>
      <c r="O101" s="33"/>
    </row>
    <row r="102" spans="1:15" s="31" customFormat="1" x14ac:dyDescent="0.25">
      <c r="A102" s="35"/>
      <c r="B102" s="51" t="s">
        <v>58</v>
      </c>
      <c r="C102" s="35">
        <v>4</v>
      </c>
      <c r="D102" s="55">
        <v>50.768900000000002</v>
      </c>
      <c r="E102" s="102">
        <v>2240</v>
      </c>
      <c r="F102" s="122">
        <v>895171.9</v>
      </c>
      <c r="G102" s="41">
        <v>100</v>
      </c>
      <c r="H102" s="50">
        <f t="shared" si="18"/>
        <v>895171.9</v>
      </c>
      <c r="I102" s="50">
        <f t="shared" si="22"/>
        <v>0</v>
      </c>
      <c r="J102" s="50">
        <f t="shared" si="23"/>
        <v>399.6303125</v>
      </c>
      <c r="K102" s="50">
        <f t="shared" si="20"/>
        <v>1787.2173753395787</v>
      </c>
      <c r="L102" s="50">
        <f t="shared" si="21"/>
        <v>2393744.7923855628</v>
      </c>
      <c r="M102" s="50"/>
      <c r="N102" s="93">
        <f t="shared" si="16"/>
        <v>2393744.7923855628</v>
      </c>
      <c r="O102" s="33"/>
    </row>
    <row r="103" spans="1:15" s="31" customFormat="1" x14ac:dyDescent="0.25">
      <c r="A103" s="35"/>
      <c r="B103" s="51" t="s">
        <v>59</v>
      </c>
      <c r="C103" s="35">
        <v>4</v>
      </c>
      <c r="D103" s="55">
        <v>39.664400000000001</v>
      </c>
      <c r="E103" s="102">
        <v>2029</v>
      </c>
      <c r="F103" s="122">
        <v>1710837.7</v>
      </c>
      <c r="G103" s="41">
        <v>100</v>
      </c>
      <c r="H103" s="50">
        <f t="shared" si="18"/>
        <v>1710837.7</v>
      </c>
      <c r="I103" s="50">
        <f t="shared" si="22"/>
        <v>0</v>
      </c>
      <c r="J103" s="50">
        <f t="shared" si="23"/>
        <v>843.19255791030059</v>
      </c>
      <c r="K103" s="50">
        <f t="shared" si="20"/>
        <v>1343.655129929278</v>
      </c>
      <c r="L103" s="50">
        <f t="shared" si="21"/>
        <v>1905983.9313861628</v>
      </c>
      <c r="M103" s="50"/>
      <c r="N103" s="93">
        <f t="shared" si="16"/>
        <v>1905983.9313861628</v>
      </c>
      <c r="O103" s="33"/>
    </row>
    <row r="104" spans="1:15" s="31" customFormat="1" x14ac:dyDescent="0.25">
      <c r="A104" s="35"/>
      <c r="B104" s="51" t="s">
        <v>60</v>
      </c>
      <c r="C104" s="35">
        <v>4</v>
      </c>
      <c r="D104" s="55">
        <v>52.508599999999994</v>
      </c>
      <c r="E104" s="102">
        <v>3818</v>
      </c>
      <c r="F104" s="122">
        <v>3634671.1</v>
      </c>
      <c r="G104" s="41">
        <v>100</v>
      </c>
      <c r="H104" s="50">
        <f t="shared" si="18"/>
        <v>3634671.1</v>
      </c>
      <c r="I104" s="50">
        <f t="shared" si="22"/>
        <v>0</v>
      </c>
      <c r="J104" s="50">
        <f t="shared" si="23"/>
        <v>951.98300157150345</v>
      </c>
      <c r="K104" s="50">
        <f t="shared" si="20"/>
        <v>1234.8646862680753</v>
      </c>
      <c r="L104" s="50">
        <f t="shared" si="21"/>
        <v>2396353.2721109474</v>
      </c>
      <c r="M104" s="50"/>
      <c r="N104" s="93">
        <f t="shared" si="16"/>
        <v>2396353.2721109474</v>
      </c>
      <c r="O104" s="33"/>
    </row>
    <row r="105" spans="1:15" s="31" customFormat="1" x14ac:dyDescent="0.25">
      <c r="A105" s="35"/>
      <c r="B105" s="51" t="s">
        <v>61</v>
      </c>
      <c r="C105" s="35">
        <v>4</v>
      </c>
      <c r="D105" s="55">
        <v>24.664800000000003</v>
      </c>
      <c r="E105" s="102">
        <v>936</v>
      </c>
      <c r="F105" s="122">
        <v>1935743.8</v>
      </c>
      <c r="G105" s="41">
        <v>100</v>
      </c>
      <c r="H105" s="50">
        <f t="shared" si="18"/>
        <v>1935743.8</v>
      </c>
      <c r="I105" s="50">
        <f t="shared" si="22"/>
        <v>0</v>
      </c>
      <c r="J105" s="50">
        <f t="shared" si="23"/>
        <v>2068.1023504273503</v>
      </c>
      <c r="K105" s="50">
        <f t="shared" si="20"/>
        <v>118.74533741222831</v>
      </c>
      <c r="L105" s="50">
        <f t="shared" si="21"/>
        <v>501992.17753631738</v>
      </c>
      <c r="M105" s="50"/>
      <c r="N105" s="93">
        <f t="shared" si="16"/>
        <v>501992.17753631738</v>
      </c>
      <c r="O105" s="33"/>
    </row>
    <row r="106" spans="1:15" s="31" customFormat="1" x14ac:dyDescent="0.25">
      <c r="A106" s="35"/>
      <c r="B106" s="51" t="s">
        <v>62</v>
      </c>
      <c r="C106" s="35">
        <v>4</v>
      </c>
      <c r="D106" s="55">
        <v>58.643199999999993</v>
      </c>
      <c r="E106" s="102">
        <v>1417</v>
      </c>
      <c r="F106" s="122">
        <v>717962.7</v>
      </c>
      <c r="G106" s="41">
        <v>100</v>
      </c>
      <c r="H106" s="50">
        <f t="shared" si="18"/>
        <v>717962.7</v>
      </c>
      <c r="I106" s="50">
        <f t="shared" si="22"/>
        <v>0</v>
      </c>
      <c r="J106" s="50">
        <f t="shared" si="23"/>
        <v>506.67798165137611</v>
      </c>
      <c r="K106" s="50">
        <f t="shared" si="20"/>
        <v>1680.1697061882026</v>
      </c>
      <c r="L106" s="50">
        <f t="shared" si="21"/>
        <v>2116005.2374104732</v>
      </c>
      <c r="M106" s="50"/>
      <c r="N106" s="93">
        <f t="shared" si="16"/>
        <v>2116005.2374104732</v>
      </c>
      <c r="O106" s="33"/>
    </row>
    <row r="107" spans="1:15" s="31" customFormat="1" x14ac:dyDescent="0.25">
      <c r="A107" s="35"/>
      <c r="B107" s="51" t="s">
        <v>63</v>
      </c>
      <c r="C107" s="35">
        <v>4</v>
      </c>
      <c r="D107" s="55">
        <v>46.1038</v>
      </c>
      <c r="E107" s="102">
        <v>2963</v>
      </c>
      <c r="F107" s="122">
        <v>1785725.4</v>
      </c>
      <c r="G107" s="41">
        <v>100</v>
      </c>
      <c r="H107" s="50">
        <f t="shared" si="18"/>
        <v>1785725.4</v>
      </c>
      <c r="I107" s="50">
        <f t="shared" si="22"/>
        <v>0</v>
      </c>
      <c r="J107" s="50">
        <f t="shared" si="23"/>
        <v>602.67478906513668</v>
      </c>
      <c r="K107" s="50">
        <f t="shared" si="20"/>
        <v>1584.1728987744418</v>
      </c>
      <c r="L107" s="50">
        <f t="shared" si="21"/>
        <v>2405531.6531422483</v>
      </c>
      <c r="M107" s="50"/>
      <c r="N107" s="93">
        <f t="shared" si="16"/>
        <v>2405531.6531422483</v>
      </c>
      <c r="O107" s="33"/>
    </row>
    <row r="108" spans="1:15" s="31" customFormat="1" x14ac:dyDescent="0.25">
      <c r="A108" s="35"/>
      <c r="B108" s="51" t="s">
        <v>64</v>
      </c>
      <c r="C108" s="35">
        <v>4</v>
      </c>
      <c r="D108" s="55">
        <v>22.825799999999997</v>
      </c>
      <c r="E108" s="102">
        <v>1270</v>
      </c>
      <c r="F108" s="122">
        <v>744402.1</v>
      </c>
      <c r="G108" s="41">
        <v>100</v>
      </c>
      <c r="H108" s="50">
        <f t="shared" si="18"/>
        <v>744402.1</v>
      </c>
      <c r="I108" s="50">
        <f t="shared" si="22"/>
        <v>0</v>
      </c>
      <c r="J108" s="50">
        <f t="shared" si="23"/>
        <v>586.14338582677169</v>
      </c>
      <c r="K108" s="50">
        <f t="shared" si="20"/>
        <v>1600.7043020128069</v>
      </c>
      <c r="L108" s="50">
        <f t="shared" si="21"/>
        <v>1807858.7905799858</v>
      </c>
      <c r="M108" s="50"/>
      <c r="N108" s="93">
        <f t="shared" si="16"/>
        <v>1807858.7905799858</v>
      </c>
      <c r="O108" s="33"/>
    </row>
    <row r="109" spans="1:15" s="31" customFormat="1" x14ac:dyDescent="0.25">
      <c r="A109" s="35"/>
      <c r="B109" s="51" t="s">
        <v>65</v>
      </c>
      <c r="C109" s="35">
        <v>4</v>
      </c>
      <c r="D109" s="55">
        <v>20.625700000000002</v>
      </c>
      <c r="E109" s="102">
        <v>588</v>
      </c>
      <c r="F109" s="122">
        <v>565204.19999999995</v>
      </c>
      <c r="G109" s="41">
        <v>100</v>
      </c>
      <c r="H109" s="50">
        <f t="shared" si="18"/>
        <v>565204.19999999995</v>
      </c>
      <c r="I109" s="50">
        <f t="shared" si="22"/>
        <v>0</v>
      </c>
      <c r="J109" s="50">
        <f t="shared" si="23"/>
        <v>961.23163265306118</v>
      </c>
      <c r="K109" s="50">
        <f t="shared" si="20"/>
        <v>1225.6160551865173</v>
      </c>
      <c r="L109" s="50">
        <f t="shared" si="21"/>
        <v>1292740.3905424143</v>
      </c>
      <c r="M109" s="50"/>
      <c r="N109" s="93">
        <f t="shared" si="16"/>
        <v>1292740.3905424143</v>
      </c>
      <c r="O109" s="33"/>
    </row>
    <row r="110" spans="1:15" s="31" customFormat="1" x14ac:dyDescent="0.25">
      <c r="A110" s="35"/>
      <c r="B110" s="51" t="s">
        <v>66</v>
      </c>
      <c r="C110" s="35">
        <v>4</v>
      </c>
      <c r="D110" s="55">
        <v>55.96</v>
      </c>
      <c r="E110" s="102">
        <v>3094</v>
      </c>
      <c r="F110" s="122">
        <v>2780489.7</v>
      </c>
      <c r="G110" s="41">
        <v>100</v>
      </c>
      <c r="H110" s="50">
        <f t="shared" si="18"/>
        <v>2780489.7</v>
      </c>
      <c r="I110" s="50">
        <f t="shared" si="22"/>
        <v>0</v>
      </c>
      <c r="J110" s="50">
        <f t="shared" si="23"/>
        <v>898.67152553329026</v>
      </c>
      <c r="K110" s="50">
        <f t="shared" si="20"/>
        <v>1288.1761623062885</v>
      </c>
      <c r="L110" s="50">
        <f t="shared" si="21"/>
        <v>2254073.0509985089</v>
      </c>
      <c r="M110" s="50"/>
      <c r="N110" s="93">
        <f t="shared" si="16"/>
        <v>2254073.0509985089</v>
      </c>
      <c r="O110" s="33"/>
    </row>
    <row r="111" spans="1:15" s="31" customFormat="1" x14ac:dyDescent="0.25">
      <c r="A111" s="35"/>
      <c r="B111" s="51" t="s">
        <v>67</v>
      </c>
      <c r="C111" s="35">
        <v>4</v>
      </c>
      <c r="D111" s="55">
        <v>11.875299999999999</v>
      </c>
      <c r="E111" s="102">
        <v>3390</v>
      </c>
      <c r="F111" s="122">
        <v>7006141.5</v>
      </c>
      <c r="G111" s="41">
        <v>100</v>
      </c>
      <c r="H111" s="50">
        <f t="shared" si="18"/>
        <v>7006141.5</v>
      </c>
      <c r="I111" s="50">
        <f t="shared" si="22"/>
        <v>0</v>
      </c>
      <c r="J111" s="50">
        <f t="shared" si="23"/>
        <v>2066.7084070796459</v>
      </c>
      <c r="K111" s="50">
        <f>$J$11*$J$19-J111</f>
        <v>120.13928075993272</v>
      </c>
      <c r="L111" s="50">
        <f t="shared" si="21"/>
        <v>1128202.3904796196</v>
      </c>
      <c r="M111" s="50"/>
      <c r="N111" s="93">
        <f t="shared" si="16"/>
        <v>1128202.3904796196</v>
      </c>
      <c r="O111" s="33"/>
    </row>
    <row r="112" spans="1:15" s="31" customFormat="1" x14ac:dyDescent="0.25">
      <c r="A112" s="35"/>
      <c r="B112" s="51" t="s">
        <v>68</v>
      </c>
      <c r="C112" s="35">
        <v>4</v>
      </c>
      <c r="D112" s="55">
        <v>31.241099999999999</v>
      </c>
      <c r="E112" s="102">
        <v>986</v>
      </c>
      <c r="F112" s="122">
        <v>713941</v>
      </c>
      <c r="G112" s="41">
        <v>100</v>
      </c>
      <c r="H112" s="50">
        <f t="shared" si="18"/>
        <v>713941</v>
      </c>
      <c r="I112" s="50">
        <f t="shared" si="22"/>
        <v>0</v>
      </c>
      <c r="J112" s="50">
        <f t="shared" si="23"/>
        <v>724.078093306288</v>
      </c>
      <c r="K112" s="50">
        <f t="shared" si="20"/>
        <v>1462.7695945332907</v>
      </c>
      <c r="L112" s="50">
        <f t="shared" si="21"/>
        <v>1660745.5097512698</v>
      </c>
      <c r="M112" s="50"/>
      <c r="N112" s="93">
        <f t="shared" si="16"/>
        <v>1660745.5097512698</v>
      </c>
      <c r="O112" s="33"/>
    </row>
    <row r="113" spans="1:15" s="31" customFormat="1" x14ac:dyDescent="0.25">
      <c r="A113" s="35"/>
      <c r="B113" s="51" t="s">
        <v>69</v>
      </c>
      <c r="C113" s="35">
        <v>4</v>
      </c>
      <c r="D113" s="55">
        <v>24.530700000000003</v>
      </c>
      <c r="E113" s="102">
        <v>1112</v>
      </c>
      <c r="F113" s="122">
        <v>657548.80000000005</v>
      </c>
      <c r="G113" s="41">
        <v>100</v>
      </c>
      <c r="H113" s="50">
        <f t="shared" si="18"/>
        <v>657548.80000000005</v>
      </c>
      <c r="I113" s="50">
        <f t="shared" si="22"/>
        <v>0</v>
      </c>
      <c r="J113" s="50">
        <f t="shared" si="23"/>
        <v>591.3208633093526</v>
      </c>
      <c r="K113" s="50">
        <f t="shared" si="20"/>
        <v>1595.5268245302259</v>
      </c>
      <c r="L113" s="50">
        <f t="shared" si="21"/>
        <v>1768291.8919269054</v>
      </c>
      <c r="M113" s="50"/>
      <c r="N113" s="93">
        <f t="shared" si="16"/>
        <v>1768291.8919269054</v>
      </c>
      <c r="O113" s="33"/>
    </row>
    <row r="114" spans="1:15" s="31" customFormat="1" x14ac:dyDescent="0.25">
      <c r="A114" s="35"/>
      <c r="B114" s="51" t="s">
        <v>70</v>
      </c>
      <c r="C114" s="35">
        <v>4</v>
      </c>
      <c r="D114" s="55">
        <v>16.540599999999998</v>
      </c>
      <c r="E114" s="102">
        <v>482</v>
      </c>
      <c r="F114" s="122">
        <v>183827.3</v>
      </c>
      <c r="G114" s="41">
        <v>100</v>
      </c>
      <c r="H114" s="50">
        <f t="shared" si="18"/>
        <v>183827.3</v>
      </c>
      <c r="I114" s="50">
        <f t="shared" si="22"/>
        <v>0</v>
      </c>
      <c r="J114" s="50">
        <f t="shared" si="23"/>
        <v>381.38443983402487</v>
      </c>
      <c r="K114" s="50">
        <f t="shared" si="20"/>
        <v>1805.4632480055539</v>
      </c>
      <c r="L114" s="50">
        <f t="shared" si="21"/>
        <v>1717603.3370740281</v>
      </c>
      <c r="M114" s="50"/>
      <c r="N114" s="93">
        <f t="shared" si="16"/>
        <v>1717603.3370740281</v>
      </c>
      <c r="O114" s="33"/>
    </row>
    <row r="115" spans="1:15" s="31" customFormat="1" x14ac:dyDescent="0.25">
      <c r="A115" s="35"/>
      <c r="B115" s="51" t="s">
        <v>855</v>
      </c>
      <c r="C115" s="35">
        <v>4</v>
      </c>
      <c r="D115" s="55">
        <v>24.329000000000001</v>
      </c>
      <c r="E115" s="102">
        <v>1031</v>
      </c>
      <c r="F115" s="122">
        <v>672497.6</v>
      </c>
      <c r="G115" s="41">
        <v>100</v>
      </c>
      <c r="H115" s="50">
        <f t="shared" si="18"/>
        <v>672497.6</v>
      </c>
      <c r="I115" s="50">
        <f t="shared" si="22"/>
        <v>0</v>
      </c>
      <c r="J115" s="50">
        <f t="shared" si="23"/>
        <v>652.27701260911738</v>
      </c>
      <c r="K115" s="50">
        <f t="shared" si="20"/>
        <v>1534.5706752304613</v>
      </c>
      <c r="L115" s="50">
        <f t="shared" si="21"/>
        <v>1693924.3307276573</v>
      </c>
      <c r="M115" s="50"/>
      <c r="N115" s="93">
        <f t="shared" si="16"/>
        <v>1693924.3307276573</v>
      </c>
      <c r="O115" s="33"/>
    </row>
    <row r="116" spans="1:15" s="31" customFormat="1" x14ac:dyDescent="0.25">
      <c r="A116" s="35"/>
      <c r="B116" s="51" t="s">
        <v>736</v>
      </c>
      <c r="C116" s="35">
        <v>4</v>
      </c>
      <c r="D116" s="55">
        <v>26.3277</v>
      </c>
      <c r="E116" s="102">
        <v>1404</v>
      </c>
      <c r="F116" s="122">
        <v>695445.6</v>
      </c>
      <c r="G116" s="41">
        <v>100</v>
      </c>
      <c r="H116" s="50">
        <f t="shared" si="18"/>
        <v>695445.6</v>
      </c>
      <c r="I116" s="50">
        <f t="shared" si="22"/>
        <v>0</v>
      </c>
      <c r="J116" s="50">
        <f t="shared" si="23"/>
        <v>495.33162393162394</v>
      </c>
      <c r="K116" s="50">
        <f t="shared" si="20"/>
        <v>1691.5160639079547</v>
      </c>
      <c r="L116" s="50">
        <f t="shared" si="21"/>
        <v>1940393.027767007</v>
      </c>
      <c r="M116" s="50"/>
      <c r="N116" s="93">
        <f t="shared" si="16"/>
        <v>1940393.027767007</v>
      </c>
      <c r="O116" s="33"/>
    </row>
    <row r="117" spans="1:15" s="31" customFormat="1" x14ac:dyDescent="0.25">
      <c r="A117" s="35"/>
      <c r="B117" s="51" t="s">
        <v>737</v>
      </c>
      <c r="C117" s="35">
        <v>4</v>
      </c>
      <c r="D117" s="55">
        <v>20.367199999999997</v>
      </c>
      <c r="E117" s="102">
        <v>854</v>
      </c>
      <c r="F117" s="122">
        <v>253422.7</v>
      </c>
      <c r="G117" s="41">
        <v>100</v>
      </c>
      <c r="H117" s="50">
        <f t="shared" si="18"/>
        <v>253422.7</v>
      </c>
      <c r="I117" s="50">
        <f t="shared" si="22"/>
        <v>0</v>
      </c>
      <c r="J117" s="50">
        <f t="shared" si="23"/>
        <v>296.74789227166275</v>
      </c>
      <c r="K117" s="50">
        <f t="shared" si="20"/>
        <v>1890.0997955679159</v>
      </c>
      <c r="L117" s="50">
        <f t="shared" si="21"/>
        <v>1914448.8436897944</v>
      </c>
      <c r="M117" s="50"/>
      <c r="N117" s="93">
        <f t="shared" si="16"/>
        <v>1914448.8436897944</v>
      </c>
      <c r="O117" s="33"/>
    </row>
    <row r="118" spans="1:15" s="31" customFormat="1" x14ac:dyDescent="0.25">
      <c r="A118" s="35"/>
      <c r="B118" s="51" t="s">
        <v>71</v>
      </c>
      <c r="C118" s="35">
        <v>4</v>
      </c>
      <c r="D118" s="55">
        <v>25.795300000000001</v>
      </c>
      <c r="E118" s="102">
        <v>1812</v>
      </c>
      <c r="F118" s="122">
        <v>1019656.9</v>
      </c>
      <c r="G118" s="41">
        <v>100</v>
      </c>
      <c r="H118" s="50">
        <f t="shared" si="18"/>
        <v>1019656.9</v>
      </c>
      <c r="I118" s="50">
        <f t="shared" si="22"/>
        <v>0</v>
      </c>
      <c r="J118" s="50">
        <f t="shared" si="23"/>
        <v>562.72455849889627</v>
      </c>
      <c r="K118" s="50">
        <f t="shared" si="20"/>
        <v>1624.1231293406822</v>
      </c>
      <c r="L118" s="50">
        <f t="shared" si="21"/>
        <v>1997715.1698657698</v>
      </c>
      <c r="M118" s="50"/>
      <c r="N118" s="93">
        <f t="shared" si="16"/>
        <v>1997715.1698657698</v>
      </c>
      <c r="O118" s="33"/>
    </row>
    <row r="119" spans="1:15" s="31" customFormat="1" x14ac:dyDescent="0.25">
      <c r="A119" s="35"/>
      <c r="B119" s="51" t="s">
        <v>72</v>
      </c>
      <c r="C119" s="35">
        <v>4</v>
      </c>
      <c r="D119" s="55">
        <v>27.845200000000002</v>
      </c>
      <c r="E119" s="102">
        <v>1761</v>
      </c>
      <c r="F119" s="122">
        <v>1120243.7</v>
      </c>
      <c r="G119" s="41">
        <v>100</v>
      </c>
      <c r="H119" s="50">
        <f t="shared" si="18"/>
        <v>1120243.7</v>
      </c>
      <c r="I119" s="50">
        <f t="shared" si="22"/>
        <v>0</v>
      </c>
      <c r="J119" s="50">
        <f t="shared" si="23"/>
        <v>636.1406587166382</v>
      </c>
      <c r="K119" s="50">
        <f t="shared" si="20"/>
        <v>1550.7070291229404</v>
      </c>
      <c r="L119" s="50">
        <f t="shared" si="21"/>
        <v>1934227.4394221271</v>
      </c>
      <c r="M119" s="50"/>
      <c r="N119" s="93">
        <f t="shared" si="16"/>
        <v>1934227.4394221271</v>
      </c>
      <c r="O119" s="33"/>
    </row>
    <row r="120" spans="1:15" s="31" customFormat="1" x14ac:dyDescent="0.25">
      <c r="A120" s="35"/>
      <c r="B120" s="51" t="s">
        <v>73</v>
      </c>
      <c r="C120" s="35">
        <v>4</v>
      </c>
      <c r="D120" s="55">
        <v>24.738299999999999</v>
      </c>
      <c r="E120" s="102">
        <v>1419</v>
      </c>
      <c r="F120" s="122">
        <v>878886.2</v>
      </c>
      <c r="G120" s="41">
        <v>100</v>
      </c>
      <c r="H120" s="50">
        <f t="shared" si="18"/>
        <v>878886.2</v>
      </c>
      <c r="I120" s="50">
        <f t="shared" si="22"/>
        <v>0</v>
      </c>
      <c r="J120" s="50">
        <f t="shared" si="23"/>
        <v>619.37011980267789</v>
      </c>
      <c r="K120" s="50">
        <f t="shared" si="20"/>
        <v>1567.4775680369007</v>
      </c>
      <c r="L120" s="50">
        <f t="shared" si="21"/>
        <v>1833511.2523522838</v>
      </c>
      <c r="M120" s="50"/>
      <c r="N120" s="93">
        <f t="shared" si="16"/>
        <v>1833511.2523522838</v>
      </c>
      <c r="O120" s="33"/>
    </row>
    <row r="121" spans="1:15" s="31" customFormat="1" x14ac:dyDescent="0.25">
      <c r="A121" s="35"/>
      <c r="B121" s="51"/>
      <c r="C121" s="35"/>
      <c r="D121" s="55">
        <v>0</v>
      </c>
      <c r="E121" s="104"/>
      <c r="F121" s="122"/>
      <c r="G121" s="41"/>
      <c r="H121" s="42"/>
      <c r="I121" s="42"/>
      <c r="J121" s="32"/>
      <c r="K121" s="50"/>
      <c r="L121" s="50"/>
      <c r="M121" s="50"/>
      <c r="N121" s="93"/>
      <c r="O121" s="33"/>
    </row>
    <row r="122" spans="1:15" s="31" customFormat="1" x14ac:dyDescent="0.25">
      <c r="A122" s="30" t="s">
        <v>74</v>
      </c>
      <c r="B122" s="43" t="s">
        <v>2</v>
      </c>
      <c r="C122" s="44"/>
      <c r="D122" s="3">
        <v>1545.2835</v>
      </c>
      <c r="E122" s="105">
        <f>E123</f>
        <v>74468</v>
      </c>
      <c r="F122" s="37"/>
      <c r="G122" s="41"/>
      <c r="H122" s="37">
        <f>H124</f>
        <v>31178405.774999999</v>
      </c>
      <c r="I122" s="37">
        <f>I124</f>
        <v>-31178405.774999999</v>
      </c>
      <c r="J122" s="37"/>
      <c r="K122" s="50"/>
      <c r="L122" s="50"/>
      <c r="M122" s="46">
        <f>M124</f>
        <v>34014542.192524046</v>
      </c>
      <c r="N122" s="91">
        <f t="shared" si="16"/>
        <v>34014542.192524046</v>
      </c>
      <c r="O122" s="33"/>
    </row>
    <row r="123" spans="1:15" s="31" customFormat="1" x14ac:dyDescent="0.25">
      <c r="A123" s="30" t="s">
        <v>74</v>
      </c>
      <c r="B123" s="43" t="s">
        <v>3</v>
      </c>
      <c r="C123" s="44"/>
      <c r="D123" s="3">
        <v>1545.2835</v>
      </c>
      <c r="E123" s="105">
        <f>SUM(E125:E161)</f>
        <v>74468</v>
      </c>
      <c r="F123" s="37">
        <f>SUM(F125:F161)</f>
        <v>193152788.29999998</v>
      </c>
      <c r="G123" s="41"/>
      <c r="H123" s="37">
        <f>SUM(H125:H161)</f>
        <v>130795976.75000003</v>
      </c>
      <c r="I123" s="37">
        <f>SUM(I125:I161)</f>
        <v>62356811.549999997</v>
      </c>
      <c r="J123" s="37"/>
      <c r="K123" s="50"/>
      <c r="L123" s="37">
        <f>SUM(L125:L161)</f>
        <v>64876579.083992817</v>
      </c>
      <c r="M123" s="50"/>
      <c r="N123" s="91">
        <f t="shared" si="16"/>
        <v>64876579.083992817</v>
      </c>
      <c r="O123" s="33"/>
    </row>
    <row r="124" spans="1:15" s="31" customFormat="1" x14ac:dyDescent="0.25">
      <c r="A124" s="35"/>
      <c r="B124" s="51" t="s">
        <v>26</v>
      </c>
      <c r="C124" s="35">
        <v>2</v>
      </c>
      <c r="D124" s="55">
        <v>0</v>
      </c>
      <c r="E124" s="104"/>
      <c r="F124" s="50"/>
      <c r="G124" s="41">
        <v>25</v>
      </c>
      <c r="H124" s="50">
        <f>F136*G124/100</f>
        <v>31178405.774999999</v>
      </c>
      <c r="I124" s="50">
        <f t="shared" ref="I124:I161" si="24">F124-H124</f>
        <v>-31178405.774999999</v>
      </c>
      <c r="J124" s="50"/>
      <c r="K124" s="50"/>
      <c r="L124" s="50"/>
      <c r="M124" s="50">
        <f>($L$7*$L$8*E122/$L$10)+($L$7*$L$9*D122/$L$11)</f>
        <v>34014542.192524046</v>
      </c>
      <c r="N124" s="93">
        <f t="shared" si="16"/>
        <v>34014542.192524046</v>
      </c>
      <c r="O124" s="33"/>
    </row>
    <row r="125" spans="1:15" s="31" customFormat="1" x14ac:dyDescent="0.25">
      <c r="A125" s="35"/>
      <c r="B125" s="51" t="s">
        <v>75</v>
      </c>
      <c r="C125" s="35">
        <v>4</v>
      </c>
      <c r="D125" s="55">
        <v>62.27</v>
      </c>
      <c r="E125" s="102">
        <v>1016</v>
      </c>
      <c r="F125" s="123">
        <v>1405077.6</v>
      </c>
      <c r="G125" s="41">
        <v>100</v>
      </c>
      <c r="H125" s="50">
        <f>F125*G125/100</f>
        <v>1405077.6</v>
      </c>
      <c r="I125" s="50">
        <f t="shared" si="24"/>
        <v>0</v>
      </c>
      <c r="J125" s="50">
        <f>F125/E125</f>
        <v>1382.9503937007876</v>
      </c>
      <c r="K125" s="50">
        <f t="shared" ref="K125:K161" si="25">$J$11*$J$19-J125</f>
        <v>803.89729413879104</v>
      </c>
      <c r="L125" s="50">
        <f t="shared" ref="L125:L161" si="26">IF(K125&gt;0,$J$7*$J$8*(K125/$K$19),0)+$J$7*$J$9*(E125/$E$19)+$J$7*$J$10*(D125/$D$19)</f>
        <v>1300314.4526937676</v>
      </c>
      <c r="M125" s="50"/>
      <c r="N125" s="93">
        <f t="shared" si="16"/>
        <v>1300314.4526937676</v>
      </c>
      <c r="O125" s="33"/>
    </row>
    <row r="126" spans="1:15" s="31" customFormat="1" x14ac:dyDescent="0.25">
      <c r="A126" s="35"/>
      <c r="B126" s="51" t="s">
        <v>76</v>
      </c>
      <c r="C126" s="35">
        <v>4</v>
      </c>
      <c r="D126" s="55">
        <v>60.540000000000006</v>
      </c>
      <c r="E126" s="102">
        <v>1850</v>
      </c>
      <c r="F126" s="123">
        <v>1573525.2</v>
      </c>
      <c r="G126" s="41">
        <v>100</v>
      </c>
      <c r="H126" s="50">
        <f>F126*G126/100</f>
        <v>1573525.2</v>
      </c>
      <c r="I126" s="50">
        <f t="shared" si="24"/>
        <v>0</v>
      </c>
      <c r="J126" s="50">
        <f t="shared" ref="J126:J161" si="27">F126/E126</f>
        <v>850.55416216216213</v>
      </c>
      <c r="K126" s="50">
        <f t="shared" si="25"/>
        <v>1336.2935256774165</v>
      </c>
      <c r="L126" s="50">
        <f t="shared" si="26"/>
        <v>1966191.0658792187</v>
      </c>
      <c r="M126" s="50"/>
      <c r="N126" s="93">
        <f t="shared" si="16"/>
        <v>1966191.0658792187</v>
      </c>
      <c r="O126" s="33"/>
    </row>
    <row r="127" spans="1:15" s="31" customFormat="1" x14ac:dyDescent="0.25">
      <c r="A127" s="35"/>
      <c r="B127" s="51" t="s">
        <v>77</v>
      </c>
      <c r="C127" s="35">
        <v>4</v>
      </c>
      <c r="D127" s="55">
        <v>34.874600000000001</v>
      </c>
      <c r="E127" s="102">
        <v>1517</v>
      </c>
      <c r="F127" s="123">
        <v>1241513.6000000001</v>
      </c>
      <c r="G127" s="41">
        <v>100</v>
      </c>
      <c r="H127" s="50">
        <f>F127*G127/100</f>
        <v>1241513.6000000001</v>
      </c>
      <c r="I127" s="50">
        <f t="shared" si="24"/>
        <v>0</v>
      </c>
      <c r="J127" s="50">
        <f t="shared" si="27"/>
        <v>818.40052735662493</v>
      </c>
      <c r="K127" s="50">
        <f t="shared" si="25"/>
        <v>1368.4471604829537</v>
      </c>
      <c r="L127" s="50">
        <f t="shared" si="26"/>
        <v>1754167.6499444814</v>
      </c>
      <c r="M127" s="50"/>
      <c r="N127" s="93">
        <f t="shared" si="16"/>
        <v>1754167.6499444814</v>
      </c>
      <c r="O127" s="33"/>
    </row>
    <row r="128" spans="1:15" s="31" customFormat="1" x14ac:dyDescent="0.25">
      <c r="A128" s="35"/>
      <c r="B128" s="51" t="s">
        <v>78</v>
      </c>
      <c r="C128" s="35">
        <v>4</v>
      </c>
      <c r="D128" s="55">
        <v>31.383899999999997</v>
      </c>
      <c r="E128" s="102">
        <v>1019</v>
      </c>
      <c r="F128" s="123">
        <v>547239.1</v>
      </c>
      <c r="G128" s="41">
        <v>100</v>
      </c>
      <c r="H128" s="50">
        <f>F128*G128/100</f>
        <v>547239.1</v>
      </c>
      <c r="I128" s="50">
        <f t="shared" si="24"/>
        <v>0</v>
      </c>
      <c r="J128" s="50">
        <f t="shared" si="27"/>
        <v>537.03542688910693</v>
      </c>
      <c r="K128" s="50">
        <f t="shared" si="25"/>
        <v>1649.8122609504717</v>
      </c>
      <c r="L128" s="50">
        <f t="shared" si="26"/>
        <v>1825066.4469065955</v>
      </c>
      <c r="M128" s="50"/>
      <c r="N128" s="93">
        <f t="shared" si="16"/>
        <v>1825066.4469065955</v>
      </c>
      <c r="O128" s="33"/>
    </row>
    <row r="129" spans="1:15" s="31" customFormat="1" x14ac:dyDescent="0.25">
      <c r="A129" s="35"/>
      <c r="B129" s="51" t="s">
        <v>738</v>
      </c>
      <c r="C129" s="35">
        <v>4</v>
      </c>
      <c r="D129" s="55">
        <v>25.623899999999999</v>
      </c>
      <c r="E129" s="102">
        <v>791</v>
      </c>
      <c r="F129" s="123">
        <v>477257.1</v>
      </c>
      <c r="G129" s="41">
        <v>100</v>
      </c>
      <c r="H129" s="50">
        <f t="shared" ref="H129:H161" si="28">F129*G129/100</f>
        <v>477257.1</v>
      </c>
      <c r="I129" s="50">
        <f t="shared" si="24"/>
        <v>0</v>
      </c>
      <c r="J129" s="50">
        <f t="shared" si="27"/>
        <v>603.35916561314787</v>
      </c>
      <c r="K129" s="50">
        <f t="shared" si="25"/>
        <v>1583.4885222264306</v>
      </c>
      <c r="L129" s="50">
        <f t="shared" si="26"/>
        <v>1673356.2146687326</v>
      </c>
      <c r="M129" s="50"/>
      <c r="N129" s="93">
        <f t="shared" si="16"/>
        <v>1673356.2146687326</v>
      </c>
      <c r="O129" s="33"/>
    </row>
    <row r="130" spans="1:15" s="31" customFormat="1" x14ac:dyDescent="0.25">
      <c r="A130" s="35"/>
      <c r="B130" s="51" t="s">
        <v>739</v>
      </c>
      <c r="C130" s="35">
        <v>4</v>
      </c>
      <c r="D130" s="55">
        <v>39.855800000000002</v>
      </c>
      <c r="E130" s="102">
        <v>1389</v>
      </c>
      <c r="F130" s="123">
        <v>555912.30000000005</v>
      </c>
      <c r="G130" s="41">
        <v>100</v>
      </c>
      <c r="H130" s="50">
        <f t="shared" si="28"/>
        <v>555912.30000000005</v>
      </c>
      <c r="I130" s="50">
        <f t="shared" si="24"/>
        <v>0</v>
      </c>
      <c r="J130" s="50">
        <f t="shared" si="27"/>
        <v>400.22483801295897</v>
      </c>
      <c r="K130" s="50">
        <f t="shared" si="25"/>
        <v>1786.6228498266196</v>
      </c>
      <c r="L130" s="50">
        <f t="shared" si="26"/>
        <v>2090400.4140850678</v>
      </c>
      <c r="M130" s="50"/>
      <c r="N130" s="93">
        <f t="shared" si="16"/>
        <v>2090400.4140850678</v>
      </c>
      <c r="O130" s="33"/>
    </row>
    <row r="131" spans="1:15" s="31" customFormat="1" x14ac:dyDescent="0.25">
      <c r="A131" s="35"/>
      <c r="B131" s="51" t="s">
        <v>740</v>
      </c>
      <c r="C131" s="35">
        <v>4</v>
      </c>
      <c r="D131" s="55">
        <v>24.169999999999998</v>
      </c>
      <c r="E131" s="102">
        <v>997</v>
      </c>
      <c r="F131" s="123">
        <v>1152903.5</v>
      </c>
      <c r="G131" s="41">
        <v>100</v>
      </c>
      <c r="H131" s="50">
        <f t="shared" si="28"/>
        <v>1152903.5</v>
      </c>
      <c r="I131" s="50">
        <f t="shared" si="24"/>
        <v>0</v>
      </c>
      <c r="J131" s="50">
        <f t="shared" si="27"/>
        <v>1156.3726178535608</v>
      </c>
      <c r="K131" s="50">
        <f t="shared" si="25"/>
        <v>1030.4750699860178</v>
      </c>
      <c r="L131" s="50">
        <f t="shared" si="26"/>
        <v>1267931.9734497829</v>
      </c>
      <c r="M131" s="50"/>
      <c r="N131" s="93">
        <f t="shared" si="16"/>
        <v>1267931.9734497829</v>
      </c>
      <c r="O131" s="33"/>
    </row>
    <row r="132" spans="1:15" s="31" customFormat="1" x14ac:dyDescent="0.25">
      <c r="A132" s="35"/>
      <c r="B132" s="51" t="s">
        <v>79</v>
      </c>
      <c r="C132" s="35">
        <v>4</v>
      </c>
      <c r="D132" s="55">
        <v>31.63</v>
      </c>
      <c r="E132" s="102">
        <v>1289</v>
      </c>
      <c r="F132" s="123">
        <v>670133.19999999995</v>
      </c>
      <c r="G132" s="41">
        <v>100</v>
      </c>
      <c r="H132" s="50">
        <f t="shared" si="28"/>
        <v>670133.19999999995</v>
      </c>
      <c r="I132" s="50">
        <f t="shared" si="24"/>
        <v>0</v>
      </c>
      <c r="J132" s="50">
        <f t="shared" si="27"/>
        <v>519.88611326609771</v>
      </c>
      <c r="K132" s="50">
        <f t="shared" si="25"/>
        <v>1666.9615745734809</v>
      </c>
      <c r="L132" s="50">
        <f t="shared" si="26"/>
        <v>1917245.8046637615</v>
      </c>
      <c r="M132" s="50"/>
      <c r="N132" s="93">
        <f t="shared" si="16"/>
        <v>1917245.8046637615</v>
      </c>
      <c r="O132" s="33"/>
    </row>
    <row r="133" spans="1:15" s="31" customFormat="1" x14ac:dyDescent="0.25">
      <c r="A133" s="35"/>
      <c r="B133" s="51" t="s">
        <v>80</v>
      </c>
      <c r="C133" s="35">
        <v>4</v>
      </c>
      <c r="D133" s="55">
        <v>11.828699999999998</v>
      </c>
      <c r="E133" s="102">
        <v>462</v>
      </c>
      <c r="F133" s="123">
        <v>755793.3</v>
      </c>
      <c r="G133" s="41">
        <v>100</v>
      </c>
      <c r="H133" s="50">
        <f t="shared" si="28"/>
        <v>755793.3</v>
      </c>
      <c r="I133" s="50">
        <f t="shared" si="24"/>
        <v>0</v>
      </c>
      <c r="J133" s="50">
        <f t="shared" si="27"/>
        <v>1635.916233766234</v>
      </c>
      <c r="K133" s="50">
        <f t="shared" si="25"/>
        <v>550.93145407334464</v>
      </c>
      <c r="L133" s="50">
        <f t="shared" si="26"/>
        <v>651581.11269274005</v>
      </c>
      <c r="M133" s="50"/>
      <c r="N133" s="93">
        <f t="shared" si="16"/>
        <v>651581.11269274005</v>
      </c>
      <c r="O133" s="33"/>
    </row>
    <row r="134" spans="1:15" s="31" customFormat="1" x14ac:dyDescent="0.25">
      <c r="A134" s="35"/>
      <c r="B134" s="51" t="s">
        <v>81</v>
      </c>
      <c r="C134" s="35">
        <v>4</v>
      </c>
      <c r="D134" s="55">
        <v>33.254300000000001</v>
      </c>
      <c r="E134" s="102">
        <v>1247</v>
      </c>
      <c r="F134" s="123">
        <v>1230741.2</v>
      </c>
      <c r="G134" s="41">
        <v>100</v>
      </c>
      <c r="H134" s="50">
        <f t="shared" si="28"/>
        <v>1230741.2</v>
      </c>
      <c r="I134" s="50">
        <f t="shared" si="24"/>
        <v>0</v>
      </c>
      <c r="J134" s="50">
        <f t="shared" si="27"/>
        <v>986.96166800320771</v>
      </c>
      <c r="K134" s="50">
        <f t="shared" si="25"/>
        <v>1199.8860198363709</v>
      </c>
      <c r="L134" s="50">
        <f t="shared" si="26"/>
        <v>1529494.9711477412</v>
      </c>
      <c r="M134" s="50"/>
      <c r="N134" s="93">
        <f t="shared" si="16"/>
        <v>1529494.9711477412</v>
      </c>
      <c r="O134" s="33"/>
    </row>
    <row r="135" spans="1:15" s="31" customFormat="1" x14ac:dyDescent="0.25">
      <c r="A135" s="35"/>
      <c r="B135" s="51" t="s">
        <v>82</v>
      </c>
      <c r="C135" s="35">
        <v>4</v>
      </c>
      <c r="D135" s="55">
        <v>34.46</v>
      </c>
      <c r="E135" s="102">
        <v>1419</v>
      </c>
      <c r="F135" s="123">
        <v>3908489.5</v>
      </c>
      <c r="G135" s="41">
        <v>100</v>
      </c>
      <c r="H135" s="50">
        <f t="shared" si="28"/>
        <v>3908489.5</v>
      </c>
      <c r="I135" s="50">
        <f t="shared" si="24"/>
        <v>0</v>
      </c>
      <c r="J135" s="50">
        <f t="shared" si="27"/>
        <v>2754.3971106412969</v>
      </c>
      <c r="K135" s="50">
        <f t="shared" si="25"/>
        <v>-567.54942280171826</v>
      </c>
      <c r="L135" s="50">
        <f t="shared" si="26"/>
        <v>596220.67323978944</v>
      </c>
      <c r="M135" s="50"/>
      <c r="N135" s="93">
        <f t="shared" si="16"/>
        <v>596220.67323978944</v>
      </c>
      <c r="O135" s="33"/>
    </row>
    <row r="136" spans="1:15" s="31" customFormat="1" x14ac:dyDescent="0.25">
      <c r="A136" s="35"/>
      <c r="B136" s="51" t="s">
        <v>877</v>
      </c>
      <c r="C136" s="35">
        <v>3</v>
      </c>
      <c r="D136" s="55">
        <v>34.15</v>
      </c>
      <c r="E136" s="102">
        <v>22993</v>
      </c>
      <c r="F136" s="123">
        <v>124713623.09999999</v>
      </c>
      <c r="G136" s="41">
        <v>50</v>
      </c>
      <c r="H136" s="50">
        <f t="shared" si="28"/>
        <v>62356811.549999997</v>
      </c>
      <c r="I136" s="50">
        <f t="shared" si="24"/>
        <v>62356811.549999997</v>
      </c>
      <c r="J136" s="50">
        <f t="shared" si="27"/>
        <v>5423.9822163267081</v>
      </c>
      <c r="K136" s="50">
        <f t="shared" si="25"/>
        <v>-3237.1345284871295</v>
      </c>
      <c r="L136" s="50">
        <f t="shared" si="26"/>
        <v>6720331.6904220982</v>
      </c>
      <c r="M136" s="50"/>
      <c r="N136" s="93">
        <f t="shared" si="16"/>
        <v>6720331.6904220982</v>
      </c>
      <c r="O136" s="33"/>
    </row>
    <row r="137" spans="1:15" s="31" customFormat="1" x14ac:dyDescent="0.25">
      <c r="A137" s="35"/>
      <c r="B137" s="51" t="s">
        <v>741</v>
      </c>
      <c r="C137" s="35">
        <v>4</v>
      </c>
      <c r="D137" s="55">
        <v>34.1</v>
      </c>
      <c r="E137" s="102">
        <v>760</v>
      </c>
      <c r="F137" s="123">
        <v>985693.4</v>
      </c>
      <c r="G137" s="41">
        <v>100</v>
      </c>
      <c r="H137" s="50">
        <f t="shared" si="28"/>
        <v>985693.4</v>
      </c>
      <c r="I137" s="50">
        <f t="shared" si="24"/>
        <v>0</v>
      </c>
      <c r="J137" s="50">
        <f t="shared" si="27"/>
        <v>1296.9649999999999</v>
      </c>
      <c r="K137" s="50">
        <f t="shared" si="25"/>
        <v>889.88268783957869</v>
      </c>
      <c r="L137" s="50">
        <f t="shared" si="26"/>
        <v>1140470.4730411998</v>
      </c>
      <c r="M137" s="50"/>
      <c r="N137" s="93">
        <f t="shared" si="16"/>
        <v>1140470.4730411998</v>
      </c>
      <c r="O137" s="33"/>
    </row>
    <row r="138" spans="1:15" s="31" customFormat="1" x14ac:dyDescent="0.25">
      <c r="A138" s="35"/>
      <c r="B138" s="51" t="s">
        <v>83</v>
      </c>
      <c r="C138" s="35">
        <v>4</v>
      </c>
      <c r="D138" s="55">
        <v>69.12</v>
      </c>
      <c r="E138" s="102">
        <v>2756</v>
      </c>
      <c r="F138" s="123">
        <v>2678621.2000000002</v>
      </c>
      <c r="G138" s="41">
        <v>100</v>
      </c>
      <c r="H138" s="50">
        <f t="shared" si="28"/>
        <v>2678621.2000000002</v>
      </c>
      <c r="I138" s="50">
        <f t="shared" si="24"/>
        <v>0</v>
      </c>
      <c r="J138" s="50">
        <f t="shared" si="27"/>
        <v>971.92351233671991</v>
      </c>
      <c r="K138" s="50">
        <f t="shared" si="25"/>
        <v>1214.9241755028588</v>
      </c>
      <c r="L138" s="50">
        <f t="shared" si="26"/>
        <v>2171549.54618893</v>
      </c>
      <c r="M138" s="50"/>
      <c r="N138" s="93">
        <f t="shared" si="16"/>
        <v>2171549.54618893</v>
      </c>
      <c r="O138" s="33"/>
    </row>
    <row r="139" spans="1:15" s="31" customFormat="1" x14ac:dyDescent="0.25">
      <c r="A139" s="35"/>
      <c r="B139" s="51" t="s">
        <v>742</v>
      </c>
      <c r="C139" s="35">
        <v>4</v>
      </c>
      <c r="D139" s="55">
        <v>26.168200000000002</v>
      </c>
      <c r="E139" s="102">
        <v>1105</v>
      </c>
      <c r="F139" s="123">
        <v>1355623.9</v>
      </c>
      <c r="G139" s="41">
        <v>100</v>
      </c>
      <c r="H139" s="50">
        <f t="shared" si="28"/>
        <v>1355623.9</v>
      </c>
      <c r="I139" s="50">
        <f t="shared" si="24"/>
        <v>0</v>
      </c>
      <c r="J139" s="50">
        <f t="shared" si="27"/>
        <v>1226.808959276018</v>
      </c>
      <c r="K139" s="50">
        <f t="shared" si="25"/>
        <v>960.03872856356065</v>
      </c>
      <c r="L139" s="50">
        <f t="shared" si="26"/>
        <v>1251757.3850267394</v>
      </c>
      <c r="M139" s="50"/>
      <c r="N139" s="93">
        <f t="shared" si="16"/>
        <v>1251757.3850267394</v>
      </c>
      <c r="O139" s="33"/>
    </row>
    <row r="140" spans="1:15" s="31" customFormat="1" x14ac:dyDescent="0.25">
      <c r="A140" s="35"/>
      <c r="B140" s="51" t="s">
        <v>84</v>
      </c>
      <c r="C140" s="35">
        <v>4</v>
      </c>
      <c r="D140" s="55">
        <v>85.18</v>
      </c>
      <c r="E140" s="102">
        <v>3611</v>
      </c>
      <c r="F140" s="123">
        <v>2617201.7999999998</v>
      </c>
      <c r="G140" s="41">
        <v>100</v>
      </c>
      <c r="H140" s="50">
        <f t="shared" si="28"/>
        <v>2617201.7999999998</v>
      </c>
      <c r="I140" s="50">
        <f t="shared" si="24"/>
        <v>0</v>
      </c>
      <c r="J140" s="50">
        <f t="shared" si="27"/>
        <v>724.78587648850726</v>
      </c>
      <c r="K140" s="50">
        <f t="shared" si="25"/>
        <v>1462.0618113510714</v>
      </c>
      <c r="L140" s="50">
        <f t="shared" si="26"/>
        <v>2708087.4444256453</v>
      </c>
      <c r="M140" s="50"/>
      <c r="N140" s="93">
        <f t="shared" si="16"/>
        <v>2708087.4444256453</v>
      </c>
      <c r="O140" s="33"/>
    </row>
    <row r="141" spans="1:15" s="31" customFormat="1" x14ac:dyDescent="0.25">
      <c r="A141" s="35"/>
      <c r="B141" s="51" t="s">
        <v>85</v>
      </c>
      <c r="C141" s="35">
        <v>4</v>
      </c>
      <c r="D141" s="55">
        <v>34.762</v>
      </c>
      <c r="E141" s="102">
        <v>1063</v>
      </c>
      <c r="F141" s="123">
        <v>661890.9</v>
      </c>
      <c r="G141" s="41">
        <v>100</v>
      </c>
      <c r="H141" s="50">
        <f t="shared" si="28"/>
        <v>661890.9</v>
      </c>
      <c r="I141" s="50">
        <f t="shared" si="24"/>
        <v>0</v>
      </c>
      <c r="J141" s="50">
        <f t="shared" si="27"/>
        <v>622.66312323612419</v>
      </c>
      <c r="K141" s="50">
        <f t="shared" si="25"/>
        <v>1564.1845646034544</v>
      </c>
      <c r="L141" s="50">
        <f t="shared" si="26"/>
        <v>1785939.9549256572</v>
      </c>
      <c r="M141" s="50"/>
      <c r="N141" s="93">
        <f t="shared" si="16"/>
        <v>1785939.9549256572</v>
      </c>
      <c r="O141" s="33"/>
    </row>
    <row r="142" spans="1:15" s="31" customFormat="1" x14ac:dyDescent="0.25">
      <c r="A142" s="35"/>
      <c r="B142" s="51" t="s">
        <v>86</v>
      </c>
      <c r="C142" s="35">
        <v>4</v>
      </c>
      <c r="D142" s="55">
        <v>46.627399999999994</v>
      </c>
      <c r="E142" s="102">
        <v>1180</v>
      </c>
      <c r="F142" s="123">
        <v>690219.6</v>
      </c>
      <c r="G142" s="41">
        <v>100</v>
      </c>
      <c r="H142" s="50">
        <f t="shared" si="28"/>
        <v>690219.6</v>
      </c>
      <c r="I142" s="50">
        <f t="shared" si="24"/>
        <v>0</v>
      </c>
      <c r="J142" s="50">
        <f t="shared" si="27"/>
        <v>584.9318644067796</v>
      </c>
      <c r="K142" s="50">
        <f t="shared" si="25"/>
        <v>1601.915823432799</v>
      </c>
      <c r="L142" s="50">
        <f t="shared" si="26"/>
        <v>1916815.8135960314</v>
      </c>
      <c r="M142" s="50"/>
      <c r="N142" s="93">
        <f t="shared" si="16"/>
        <v>1916815.8135960314</v>
      </c>
      <c r="O142" s="33"/>
    </row>
    <row r="143" spans="1:15" s="31" customFormat="1" x14ac:dyDescent="0.25">
      <c r="A143" s="35"/>
      <c r="B143" s="51" t="s">
        <v>87</v>
      </c>
      <c r="C143" s="35">
        <v>4</v>
      </c>
      <c r="D143" s="55">
        <v>61.2</v>
      </c>
      <c r="E143" s="102">
        <v>1602</v>
      </c>
      <c r="F143" s="123">
        <v>1930871.4</v>
      </c>
      <c r="G143" s="41">
        <v>100</v>
      </c>
      <c r="H143" s="50">
        <f t="shared" si="28"/>
        <v>1930871.4</v>
      </c>
      <c r="I143" s="50">
        <f t="shared" si="24"/>
        <v>0</v>
      </c>
      <c r="J143" s="50">
        <f t="shared" si="27"/>
        <v>1205.2880149812734</v>
      </c>
      <c r="K143" s="50">
        <f t="shared" si="25"/>
        <v>981.55967285830525</v>
      </c>
      <c r="L143" s="50">
        <f t="shared" si="26"/>
        <v>1607123.6816848232</v>
      </c>
      <c r="M143" s="50"/>
      <c r="N143" s="93">
        <f t="shared" si="16"/>
        <v>1607123.6816848232</v>
      </c>
      <c r="O143" s="33"/>
    </row>
    <row r="144" spans="1:15" s="31" customFormat="1" x14ac:dyDescent="0.25">
      <c r="A144" s="35"/>
      <c r="B144" s="51" t="s">
        <v>88</v>
      </c>
      <c r="C144" s="35">
        <v>4</v>
      </c>
      <c r="D144" s="55">
        <v>47.41</v>
      </c>
      <c r="E144" s="102">
        <v>1850</v>
      </c>
      <c r="F144" s="123">
        <v>18483192.5</v>
      </c>
      <c r="G144" s="41">
        <v>100</v>
      </c>
      <c r="H144" s="50">
        <f t="shared" si="28"/>
        <v>18483192.5</v>
      </c>
      <c r="I144" s="50">
        <f t="shared" si="24"/>
        <v>0</v>
      </c>
      <c r="J144" s="50">
        <f t="shared" si="27"/>
        <v>9990.9148648648643</v>
      </c>
      <c r="K144" s="50">
        <f t="shared" si="25"/>
        <v>-7804.0671770252857</v>
      </c>
      <c r="L144" s="50">
        <f t="shared" si="26"/>
        <v>791243.65107556572</v>
      </c>
      <c r="M144" s="50"/>
      <c r="N144" s="93">
        <f t="shared" si="16"/>
        <v>791243.65107556572</v>
      </c>
      <c r="O144" s="33"/>
    </row>
    <row r="145" spans="1:15" s="31" customFormat="1" x14ac:dyDescent="0.25">
      <c r="A145" s="35"/>
      <c r="B145" s="51" t="s">
        <v>89</v>
      </c>
      <c r="C145" s="35">
        <v>4</v>
      </c>
      <c r="D145" s="55">
        <v>17.339500000000001</v>
      </c>
      <c r="E145" s="102">
        <v>625</v>
      </c>
      <c r="F145" s="123">
        <v>288811.40000000002</v>
      </c>
      <c r="G145" s="41">
        <v>100</v>
      </c>
      <c r="H145" s="50">
        <f t="shared" si="28"/>
        <v>288811.40000000002</v>
      </c>
      <c r="I145" s="50">
        <f t="shared" si="24"/>
        <v>0</v>
      </c>
      <c r="J145" s="50">
        <f t="shared" si="27"/>
        <v>462.09824000000003</v>
      </c>
      <c r="K145" s="50">
        <f t="shared" si="25"/>
        <v>1724.7494478395786</v>
      </c>
      <c r="L145" s="50">
        <f t="shared" si="26"/>
        <v>1696169.3691779375</v>
      </c>
      <c r="M145" s="50"/>
      <c r="N145" s="93">
        <f t="shared" si="16"/>
        <v>1696169.3691779375</v>
      </c>
      <c r="O145" s="33"/>
    </row>
    <row r="146" spans="1:15" s="31" customFormat="1" x14ac:dyDescent="0.25">
      <c r="A146" s="35"/>
      <c r="B146" s="51" t="s">
        <v>90</v>
      </c>
      <c r="C146" s="35">
        <v>4</v>
      </c>
      <c r="D146" s="55">
        <v>17.34</v>
      </c>
      <c r="E146" s="102">
        <v>480</v>
      </c>
      <c r="F146" s="123">
        <v>183396.4</v>
      </c>
      <c r="G146" s="41">
        <v>100</v>
      </c>
      <c r="H146" s="50">
        <f t="shared" si="28"/>
        <v>183396.4</v>
      </c>
      <c r="I146" s="50">
        <f t="shared" si="24"/>
        <v>0</v>
      </c>
      <c r="J146" s="50">
        <f t="shared" si="27"/>
        <v>382.07583333333332</v>
      </c>
      <c r="K146" s="50">
        <f t="shared" si="25"/>
        <v>1804.7718545062453</v>
      </c>
      <c r="L146" s="50">
        <f t="shared" si="26"/>
        <v>1720949.8267221111</v>
      </c>
      <c r="M146" s="50"/>
      <c r="N146" s="93">
        <f t="shared" si="16"/>
        <v>1720949.8267221111</v>
      </c>
      <c r="O146" s="33"/>
    </row>
    <row r="147" spans="1:15" s="31" customFormat="1" x14ac:dyDescent="0.25">
      <c r="A147" s="35"/>
      <c r="B147" s="51" t="s">
        <v>91</v>
      </c>
      <c r="C147" s="35">
        <v>4</v>
      </c>
      <c r="D147" s="55">
        <v>26.2576</v>
      </c>
      <c r="E147" s="102">
        <v>1097</v>
      </c>
      <c r="F147" s="123">
        <v>1337040.1000000001</v>
      </c>
      <c r="G147" s="41">
        <v>100</v>
      </c>
      <c r="H147" s="50">
        <f t="shared" si="28"/>
        <v>1337040.1000000001</v>
      </c>
      <c r="I147" s="50">
        <f t="shared" si="24"/>
        <v>0</v>
      </c>
      <c r="J147" s="50">
        <f t="shared" si="27"/>
        <v>1218.8150410209664</v>
      </c>
      <c r="K147" s="50">
        <f t="shared" si="25"/>
        <v>968.03264681861219</v>
      </c>
      <c r="L147" s="50">
        <f t="shared" si="26"/>
        <v>1256575.4242505413</v>
      </c>
      <c r="M147" s="50"/>
      <c r="N147" s="93">
        <f t="shared" ref="N147:N210" si="29">L147+M147</f>
        <v>1256575.4242505413</v>
      </c>
      <c r="O147" s="33"/>
    </row>
    <row r="148" spans="1:15" s="31" customFormat="1" x14ac:dyDescent="0.25">
      <c r="A148" s="35"/>
      <c r="B148" s="51" t="s">
        <v>92</v>
      </c>
      <c r="C148" s="35">
        <v>4</v>
      </c>
      <c r="D148" s="55">
        <v>61.502499999999998</v>
      </c>
      <c r="E148" s="102">
        <v>1673</v>
      </c>
      <c r="F148" s="123">
        <v>2428004.9</v>
      </c>
      <c r="G148" s="41">
        <v>100</v>
      </c>
      <c r="H148" s="50">
        <f t="shared" si="28"/>
        <v>2428004.9</v>
      </c>
      <c r="I148" s="50">
        <f t="shared" si="24"/>
        <v>0</v>
      </c>
      <c r="J148" s="50">
        <f t="shared" si="27"/>
        <v>1451.2880454273759</v>
      </c>
      <c r="K148" s="50">
        <f t="shared" si="25"/>
        <v>735.55964241220272</v>
      </c>
      <c r="L148" s="50">
        <f t="shared" si="26"/>
        <v>1426241.7757981631</v>
      </c>
      <c r="M148" s="50"/>
      <c r="N148" s="93">
        <f t="shared" si="29"/>
        <v>1426241.7757981631</v>
      </c>
      <c r="O148" s="33"/>
    </row>
    <row r="149" spans="1:15" s="31" customFormat="1" x14ac:dyDescent="0.25">
      <c r="A149" s="35"/>
      <c r="B149" s="51" t="s">
        <v>743</v>
      </c>
      <c r="C149" s="35">
        <v>4</v>
      </c>
      <c r="D149" s="55">
        <v>22.879899999999999</v>
      </c>
      <c r="E149" s="102">
        <v>470</v>
      </c>
      <c r="F149" s="123">
        <v>395452.9</v>
      </c>
      <c r="G149" s="41">
        <v>100</v>
      </c>
      <c r="H149" s="50">
        <f t="shared" si="28"/>
        <v>395452.9</v>
      </c>
      <c r="I149" s="50">
        <f t="shared" si="24"/>
        <v>0</v>
      </c>
      <c r="J149" s="50">
        <f t="shared" si="27"/>
        <v>841.38914893617027</v>
      </c>
      <c r="K149" s="50">
        <f t="shared" si="25"/>
        <v>1345.4585389034082</v>
      </c>
      <c r="L149" s="50">
        <f t="shared" si="26"/>
        <v>1370646.7807185799</v>
      </c>
      <c r="M149" s="50"/>
      <c r="N149" s="93">
        <f t="shared" si="29"/>
        <v>1370646.7807185799</v>
      </c>
      <c r="O149" s="33"/>
    </row>
    <row r="150" spans="1:15" s="31" customFormat="1" x14ac:dyDescent="0.25">
      <c r="A150" s="35"/>
      <c r="B150" s="51" t="s">
        <v>93</v>
      </c>
      <c r="C150" s="35">
        <v>4</v>
      </c>
      <c r="D150" s="55">
        <v>31.273200000000003</v>
      </c>
      <c r="E150" s="102">
        <v>406</v>
      </c>
      <c r="F150" s="123">
        <v>685347.1</v>
      </c>
      <c r="G150" s="41">
        <v>100</v>
      </c>
      <c r="H150" s="50">
        <f t="shared" si="28"/>
        <v>685347.1</v>
      </c>
      <c r="I150" s="50">
        <f t="shared" si="24"/>
        <v>0</v>
      </c>
      <c r="J150" s="50">
        <f t="shared" si="27"/>
        <v>1688.0470443349752</v>
      </c>
      <c r="K150" s="50">
        <f t="shared" si="25"/>
        <v>498.80064350460339</v>
      </c>
      <c r="L150" s="50">
        <f t="shared" si="26"/>
        <v>701789.7494796036</v>
      </c>
      <c r="M150" s="50"/>
      <c r="N150" s="93">
        <f t="shared" si="29"/>
        <v>701789.7494796036</v>
      </c>
      <c r="O150" s="33"/>
    </row>
    <row r="151" spans="1:15" s="31" customFormat="1" x14ac:dyDescent="0.25">
      <c r="A151" s="35"/>
      <c r="B151" s="51" t="s">
        <v>94</v>
      </c>
      <c r="C151" s="35">
        <v>4</v>
      </c>
      <c r="D151" s="55">
        <v>58.628599999999992</v>
      </c>
      <c r="E151" s="102">
        <v>2369</v>
      </c>
      <c r="F151" s="123">
        <v>1242861.5</v>
      </c>
      <c r="G151" s="41">
        <v>100</v>
      </c>
      <c r="H151" s="50">
        <f t="shared" si="28"/>
        <v>1242861.5</v>
      </c>
      <c r="I151" s="50">
        <f t="shared" si="24"/>
        <v>0</v>
      </c>
      <c r="J151" s="50">
        <f t="shared" si="27"/>
        <v>524.63550021105948</v>
      </c>
      <c r="K151" s="50">
        <f t="shared" si="25"/>
        <v>1662.2121876285191</v>
      </c>
      <c r="L151" s="50">
        <f t="shared" si="26"/>
        <v>2371440.3419037159</v>
      </c>
      <c r="M151" s="50"/>
      <c r="N151" s="93">
        <f t="shared" si="29"/>
        <v>2371440.3419037159</v>
      </c>
      <c r="O151" s="33"/>
    </row>
    <row r="152" spans="1:15" s="31" customFormat="1" x14ac:dyDescent="0.25">
      <c r="A152" s="35"/>
      <c r="B152" s="51" t="s">
        <v>95</v>
      </c>
      <c r="C152" s="35">
        <v>4</v>
      </c>
      <c r="D152" s="55">
        <v>76.844499999999996</v>
      </c>
      <c r="E152" s="102">
        <v>2023</v>
      </c>
      <c r="F152" s="123">
        <v>3313995.4</v>
      </c>
      <c r="G152" s="41">
        <v>100</v>
      </c>
      <c r="H152" s="50">
        <f t="shared" si="28"/>
        <v>3313995.4</v>
      </c>
      <c r="I152" s="50">
        <f t="shared" si="24"/>
        <v>0</v>
      </c>
      <c r="J152" s="50">
        <f t="shared" si="27"/>
        <v>1638.1588729609491</v>
      </c>
      <c r="K152" s="50">
        <f t="shared" si="25"/>
        <v>548.6888148786295</v>
      </c>
      <c r="L152" s="50">
        <f t="shared" si="26"/>
        <v>1457674.8438622265</v>
      </c>
      <c r="M152" s="50"/>
      <c r="N152" s="93">
        <f t="shared" si="29"/>
        <v>1457674.8438622265</v>
      </c>
      <c r="O152" s="33"/>
    </row>
    <row r="153" spans="1:15" s="31" customFormat="1" x14ac:dyDescent="0.25">
      <c r="A153" s="35"/>
      <c r="B153" s="51" t="s">
        <v>96</v>
      </c>
      <c r="C153" s="35">
        <v>4</v>
      </c>
      <c r="D153" s="55">
        <v>38.180500000000002</v>
      </c>
      <c r="E153" s="102">
        <v>1523</v>
      </c>
      <c r="F153" s="123">
        <v>710295</v>
      </c>
      <c r="G153" s="41">
        <v>100</v>
      </c>
      <c r="H153" s="50">
        <f t="shared" si="28"/>
        <v>710295</v>
      </c>
      <c r="I153" s="50">
        <f t="shared" si="24"/>
        <v>0</v>
      </c>
      <c r="J153" s="50">
        <f t="shared" si="27"/>
        <v>466.37885751805646</v>
      </c>
      <c r="K153" s="50">
        <f t="shared" si="25"/>
        <v>1720.4688303215221</v>
      </c>
      <c r="L153" s="50">
        <f t="shared" si="26"/>
        <v>2064531.3762343545</v>
      </c>
      <c r="M153" s="50"/>
      <c r="N153" s="93">
        <f t="shared" si="29"/>
        <v>2064531.3762343545</v>
      </c>
      <c r="O153" s="33"/>
    </row>
    <row r="154" spans="1:15" s="31" customFormat="1" x14ac:dyDescent="0.25">
      <c r="A154" s="35"/>
      <c r="B154" s="51" t="s">
        <v>97</v>
      </c>
      <c r="C154" s="35">
        <v>4</v>
      </c>
      <c r="D154" s="55">
        <v>50.358499999999999</v>
      </c>
      <c r="E154" s="102">
        <v>2205</v>
      </c>
      <c r="F154" s="123">
        <v>2594994.1</v>
      </c>
      <c r="G154" s="41">
        <v>100</v>
      </c>
      <c r="H154" s="50">
        <f t="shared" si="28"/>
        <v>2594994.1</v>
      </c>
      <c r="I154" s="50">
        <f t="shared" si="24"/>
        <v>0</v>
      </c>
      <c r="J154" s="50">
        <f t="shared" si="27"/>
        <v>1176.8680725623583</v>
      </c>
      <c r="K154" s="50">
        <f t="shared" si="25"/>
        <v>1009.9796152772203</v>
      </c>
      <c r="L154" s="50">
        <f t="shared" si="26"/>
        <v>1740950.3897951455</v>
      </c>
      <c r="M154" s="50"/>
      <c r="N154" s="93">
        <f t="shared" si="29"/>
        <v>1740950.3897951455</v>
      </c>
      <c r="O154" s="33"/>
    </row>
    <row r="155" spans="1:15" s="31" customFormat="1" x14ac:dyDescent="0.25">
      <c r="A155" s="35"/>
      <c r="B155" s="51" t="s">
        <v>98</v>
      </c>
      <c r="C155" s="35">
        <v>4</v>
      </c>
      <c r="D155" s="55">
        <v>109.09</v>
      </c>
      <c r="E155" s="102">
        <v>3806</v>
      </c>
      <c r="F155" s="123">
        <v>4617016.7</v>
      </c>
      <c r="G155" s="41">
        <v>100</v>
      </c>
      <c r="H155" s="50">
        <f t="shared" si="28"/>
        <v>4617016.7</v>
      </c>
      <c r="I155" s="50">
        <f t="shared" si="24"/>
        <v>0</v>
      </c>
      <c r="J155" s="50">
        <f t="shared" si="27"/>
        <v>1213.0889910667368</v>
      </c>
      <c r="K155" s="50">
        <f t="shared" si="25"/>
        <v>973.75869677284186</v>
      </c>
      <c r="L155" s="50">
        <f t="shared" si="26"/>
        <v>2495147.6204950325</v>
      </c>
      <c r="M155" s="50"/>
      <c r="N155" s="93">
        <f t="shared" si="29"/>
        <v>2495147.6204950325</v>
      </c>
      <c r="O155" s="33"/>
    </row>
    <row r="156" spans="1:15" s="31" customFormat="1" x14ac:dyDescent="0.25">
      <c r="A156" s="35"/>
      <c r="B156" s="51" t="s">
        <v>99</v>
      </c>
      <c r="C156" s="35">
        <v>4</v>
      </c>
      <c r="D156" s="55">
        <v>26.459899999999998</v>
      </c>
      <c r="E156" s="102">
        <v>1028</v>
      </c>
      <c r="F156" s="123">
        <v>455601.7</v>
      </c>
      <c r="G156" s="41">
        <v>100</v>
      </c>
      <c r="H156" s="50">
        <f t="shared" si="28"/>
        <v>455601.7</v>
      </c>
      <c r="I156" s="50">
        <f t="shared" si="24"/>
        <v>0</v>
      </c>
      <c r="J156" s="50">
        <f t="shared" si="27"/>
        <v>443.19231517509729</v>
      </c>
      <c r="K156" s="50">
        <f t="shared" si="25"/>
        <v>1743.6553726644813</v>
      </c>
      <c r="L156" s="50">
        <f t="shared" si="26"/>
        <v>1877341.1057682468</v>
      </c>
      <c r="M156" s="50"/>
      <c r="N156" s="93">
        <f t="shared" si="29"/>
        <v>1877341.1057682468</v>
      </c>
      <c r="O156" s="33"/>
    </row>
    <row r="157" spans="1:15" s="31" customFormat="1" x14ac:dyDescent="0.25">
      <c r="A157" s="35"/>
      <c r="B157" s="51" t="s">
        <v>744</v>
      </c>
      <c r="C157" s="35">
        <v>4</v>
      </c>
      <c r="D157" s="55">
        <v>17.317799999999998</v>
      </c>
      <c r="E157" s="102">
        <v>686</v>
      </c>
      <c r="F157" s="123">
        <v>448320.7</v>
      </c>
      <c r="G157" s="41">
        <v>100</v>
      </c>
      <c r="H157" s="50">
        <f t="shared" si="28"/>
        <v>448320.7</v>
      </c>
      <c r="I157" s="50">
        <f t="shared" si="24"/>
        <v>0</v>
      </c>
      <c r="J157" s="50">
        <f t="shared" si="27"/>
        <v>653.52871720116616</v>
      </c>
      <c r="K157" s="50">
        <f t="shared" si="25"/>
        <v>1533.3189706384123</v>
      </c>
      <c r="L157" s="50">
        <f t="shared" si="26"/>
        <v>1555602.4762474566</v>
      </c>
      <c r="M157" s="50"/>
      <c r="N157" s="93">
        <f t="shared" si="29"/>
        <v>1555602.4762474566</v>
      </c>
      <c r="O157" s="33"/>
    </row>
    <row r="158" spans="1:15" s="31" customFormat="1" x14ac:dyDescent="0.25">
      <c r="A158" s="35"/>
      <c r="B158" s="51" t="s">
        <v>100</v>
      </c>
      <c r="C158" s="35">
        <v>4</v>
      </c>
      <c r="D158" s="55">
        <v>34.703099999999999</v>
      </c>
      <c r="E158" s="102">
        <v>1166</v>
      </c>
      <c r="F158" s="123">
        <v>513098.8</v>
      </c>
      <c r="G158" s="41">
        <v>100</v>
      </c>
      <c r="H158" s="50">
        <f t="shared" si="28"/>
        <v>513098.8</v>
      </c>
      <c r="I158" s="50">
        <f t="shared" si="24"/>
        <v>0</v>
      </c>
      <c r="J158" s="50">
        <f t="shared" si="27"/>
        <v>440.05042881646654</v>
      </c>
      <c r="K158" s="50">
        <f t="shared" si="25"/>
        <v>1746.797259023112</v>
      </c>
      <c r="L158" s="50">
        <f t="shared" si="26"/>
        <v>1965354.7588081674</v>
      </c>
      <c r="M158" s="50"/>
      <c r="N158" s="93">
        <f t="shared" si="29"/>
        <v>1965354.7588081674</v>
      </c>
      <c r="O158" s="33"/>
    </row>
    <row r="159" spans="1:15" s="31" customFormat="1" x14ac:dyDescent="0.25">
      <c r="A159" s="35"/>
      <c r="B159" s="51" t="s">
        <v>101</v>
      </c>
      <c r="C159" s="35">
        <v>4</v>
      </c>
      <c r="D159" s="55">
        <v>43.419999999999995</v>
      </c>
      <c r="E159" s="102">
        <v>1458</v>
      </c>
      <c r="F159" s="123">
        <v>1220819.5</v>
      </c>
      <c r="G159" s="41">
        <v>100</v>
      </c>
      <c r="H159" s="50">
        <f t="shared" si="28"/>
        <v>1220819.5</v>
      </c>
      <c r="I159" s="50">
        <f t="shared" si="24"/>
        <v>0</v>
      </c>
      <c r="J159" s="50">
        <f t="shared" si="27"/>
        <v>837.32475994513027</v>
      </c>
      <c r="K159" s="50">
        <f t="shared" si="25"/>
        <v>1349.5229278944485</v>
      </c>
      <c r="L159" s="50">
        <f t="shared" si="26"/>
        <v>1769753.5115283011</v>
      </c>
      <c r="M159" s="50"/>
      <c r="N159" s="93">
        <f t="shared" si="29"/>
        <v>1769753.5115283011</v>
      </c>
      <c r="O159" s="33"/>
    </row>
    <row r="160" spans="1:15" s="31" customFormat="1" x14ac:dyDescent="0.25">
      <c r="A160" s="35"/>
      <c r="B160" s="51" t="s">
        <v>102</v>
      </c>
      <c r="C160" s="35">
        <v>4</v>
      </c>
      <c r="D160" s="55">
        <v>49.62</v>
      </c>
      <c r="E160" s="102">
        <v>2006</v>
      </c>
      <c r="F160" s="123">
        <v>1320997.5</v>
      </c>
      <c r="G160" s="41">
        <v>100</v>
      </c>
      <c r="H160" s="50">
        <f t="shared" si="28"/>
        <v>1320997.5</v>
      </c>
      <c r="I160" s="50">
        <f t="shared" si="24"/>
        <v>0</v>
      </c>
      <c r="J160" s="50">
        <f t="shared" si="27"/>
        <v>658.5231804586241</v>
      </c>
      <c r="K160" s="50">
        <f t="shared" si="25"/>
        <v>1528.3245073809544</v>
      </c>
      <c r="L160" s="50">
        <f t="shared" si="26"/>
        <v>2107492.3002736289</v>
      </c>
      <c r="M160" s="50"/>
      <c r="N160" s="93">
        <f t="shared" si="29"/>
        <v>2107492.3002736289</v>
      </c>
      <c r="O160" s="33"/>
    </row>
    <row r="161" spans="1:15" s="31" customFormat="1" x14ac:dyDescent="0.25">
      <c r="A161" s="35"/>
      <c r="B161" s="51" t="s">
        <v>103</v>
      </c>
      <c r="C161" s="35">
        <v>4</v>
      </c>
      <c r="D161" s="55">
        <v>35.459099999999999</v>
      </c>
      <c r="E161" s="102">
        <v>1531</v>
      </c>
      <c r="F161" s="123">
        <v>3761211.2</v>
      </c>
      <c r="G161" s="41">
        <v>100</v>
      </c>
      <c r="H161" s="50">
        <f t="shared" si="28"/>
        <v>3761211.2</v>
      </c>
      <c r="I161" s="50">
        <f t="shared" si="24"/>
        <v>0</v>
      </c>
      <c r="J161" s="50">
        <f t="shared" si="27"/>
        <v>2456.7022860875245</v>
      </c>
      <c r="K161" s="50">
        <f t="shared" si="25"/>
        <v>-269.85459824794589</v>
      </c>
      <c r="L161" s="50">
        <f t="shared" si="26"/>
        <v>633627.01317123498</v>
      </c>
      <c r="M161" s="50"/>
      <c r="N161" s="93">
        <f t="shared" si="29"/>
        <v>633627.01317123498</v>
      </c>
      <c r="O161" s="33"/>
    </row>
    <row r="162" spans="1:15" s="31" customFormat="1" x14ac:dyDescent="0.25">
      <c r="A162" s="35"/>
      <c r="B162" s="51"/>
      <c r="C162" s="35"/>
      <c r="D162" s="55">
        <v>0</v>
      </c>
      <c r="E162" s="104"/>
      <c r="F162" s="32"/>
      <c r="G162" s="41"/>
      <c r="H162" s="42"/>
      <c r="I162" s="42"/>
      <c r="J162" s="32"/>
      <c r="K162" s="50"/>
      <c r="L162" s="50"/>
      <c r="M162" s="50"/>
      <c r="N162" s="93"/>
      <c r="O162" s="33"/>
    </row>
    <row r="163" spans="1:15" s="31" customFormat="1" x14ac:dyDescent="0.25">
      <c r="A163" s="30" t="s">
        <v>104</v>
      </c>
      <c r="B163" s="43" t="s">
        <v>2</v>
      </c>
      <c r="C163" s="44"/>
      <c r="D163" s="3">
        <v>867.85669999999993</v>
      </c>
      <c r="E163" s="105">
        <f>E164</f>
        <v>34327</v>
      </c>
      <c r="F163" s="37"/>
      <c r="G163" s="41"/>
      <c r="H163" s="37">
        <f>H165</f>
        <v>4427074.0250000004</v>
      </c>
      <c r="I163" s="37">
        <f>I165</f>
        <v>-4427074.0250000004</v>
      </c>
      <c r="J163" s="37"/>
      <c r="K163" s="50"/>
      <c r="L163" s="50"/>
      <c r="M163" s="46">
        <f>M165</f>
        <v>17172377.502579331</v>
      </c>
      <c r="N163" s="91">
        <f t="shared" si="29"/>
        <v>17172377.502579331</v>
      </c>
      <c r="O163" s="33"/>
    </row>
    <row r="164" spans="1:15" s="31" customFormat="1" x14ac:dyDescent="0.25">
      <c r="A164" s="30" t="s">
        <v>104</v>
      </c>
      <c r="B164" s="43" t="s">
        <v>3</v>
      </c>
      <c r="C164" s="44"/>
      <c r="D164" s="3">
        <v>867.85669999999993</v>
      </c>
      <c r="E164" s="105">
        <f>SUM(E166:E192)</f>
        <v>34327</v>
      </c>
      <c r="F164" s="37">
        <f>SUM(F166:F192)</f>
        <v>43236046.200000003</v>
      </c>
      <c r="G164" s="41"/>
      <c r="H164" s="37">
        <f>SUM(H166:H192)</f>
        <v>34381898.150000013</v>
      </c>
      <c r="I164" s="37">
        <f>SUM(I166:I192)</f>
        <v>8854148.0500000007</v>
      </c>
      <c r="J164" s="37"/>
      <c r="K164" s="50"/>
      <c r="L164" s="37">
        <f>SUM(L166:L192)</f>
        <v>45049916.641110703</v>
      </c>
      <c r="M164" s="50"/>
      <c r="N164" s="91">
        <f t="shared" si="29"/>
        <v>45049916.641110703</v>
      </c>
      <c r="O164" s="33"/>
    </row>
    <row r="165" spans="1:15" s="31" customFormat="1" x14ac:dyDescent="0.25">
      <c r="A165" s="35"/>
      <c r="B165" s="51" t="s">
        <v>26</v>
      </c>
      <c r="C165" s="35">
        <v>2</v>
      </c>
      <c r="D165" s="55">
        <v>0</v>
      </c>
      <c r="E165" s="106"/>
      <c r="F165" s="50"/>
      <c r="G165" s="41">
        <v>25</v>
      </c>
      <c r="H165" s="50">
        <f>F169*G165/100</f>
        <v>4427074.0250000004</v>
      </c>
      <c r="I165" s="50">
        <f t="shared" ref="I165:I192" si="30">F165-H165</f>
        <v>-4427074.0250000004</v>
      </c>
      <c r="J165" s="50"/>
      <c r="K165" s="50"/>
      <c r="L165" s="50"/>
      <c r="M165" s="50">
        <f>($L$7*$L$8*E163/$L$10)+($L$7*$L$9*D163/$L$11)</f>
        <v>17172377.502579331</v>
      </c>
      <c r="N165" s="93">
        <f t="shared" si="29"/>
        <v>17172377.502579331</v>
      </c>
      <c r="O165" s="33"/>
    </row>
    <row r="166" spans="1:15" s="31" customFormat="1" x14ac:dyDescent="0.25">
      <c r="A166" s="35"/>
      <c r="B166" s="51" t="s">
        <v>105</v>
      </c>
      <c r="C166" s="35">
        <v>4</v>
      </c>
      <c r="D166" s="55">
        <v>26.908499999999997</v>
      </c>
      <c r="E166" s="102">
        <v>921</v>
      </c>
      <c r="F166" s="124">
        <v>763262.1</v>
      </c>
      <c r="G166" s="41">
        <v>100</v>
      </c>
      <c r="H166" s="50">
        <f t="shared" ref="H166:H192" si="31">F166*G166/100</f>
        <v>763262.1</v>
      </c>
      <c r="I166" s="50">
        <f t="shared" si="30"/>
        <v>0</v>
      </c>
      <c r="J166" s="50">
        <f t="shared" ref="J166:J192" si="32">F166/E166</f>
        <v>828.73192182410423</v>
      </c>
      <c r="K166" s="50">
        <f t="shared" ref="K166:K192" si="33">$J$11*$J$19-J166</f>
        <v>1358.1157660154745</v>
      </c>
      <c r="L166" s="50">
        <f t="shared" ref="L166:L192" si="34">IF(K166&gt;0,$J$7*$J$8*(K166/$K$19),0)+$J$7*$J$9*(E166/$E$19)+$J$7*$J$10*(D166/$D$19)</f>
        <v>1531735.9531211092</v>
      </c>
      <c r="M166" s="50"/>
      <c r="N166" s="93">
        <f t="shared" si="29"/>
        <v>1531735.9531211092</v>
      </c>
      <c r="O166" s="33"/>
    </row>
    <row r="167" spans="1:15" s="31" customFormat="1" x14ac:dyDescent="0.25">
      <c r="A167" s="35"/>
      <c r="B167" s="51" t="s">
        <v>149</v>
      </c>
      <c r="C167" s="35">
        <v>4</v>
      </c>
      <c r="D167" s="55">
        <v>43.430900000000001</v>
      </c>
      <c r="E167" s="102">
        <v>1966</v>
      </c>
      <c r="F167" s="124">
        <v>2445075.1</v>
      </c>
      <c r="G167" s="41">
        <v>100</v>
      </c>
      <c r="H167" s="50">
        <f t="shared" si="31"/>
        <v>2445075.1</v>
      </c>
      <c r="I167" s="50">
        <f t="shared" si="30"/>
        <v>0</v>
      </c>
      <c r="J167" s="50">
        <f t="shared" si="32"/>
        <v>1243.6801119023398</v>
      </c>
      <c r="K167" s="50">
        <f t="shared" si="33"/>
        <v>943.16757593723878</v>
      </c>
      <c r="L167" s="50">
        <f t="shared" si="34"/>
        <v>1579164.7387171346</v>
      </c>
      <c r="M167" s="50"/>
      <c r="N167" s="93">
        <f t="shared" si="29"/>
        <v>1579164.7387171346</v>
      </c>
      <c r="O167" s="33"/>
    </row>
    <row r="168" spans="1:15" s="31" customFormat="1" x14ac:dyDescent="0.25">
      <c r="A168" s="35"/>
      <c r="B168" s="51" t="s">
        <v>106</v>
      </c>
      <c r="C168" s="35">
        <v>4</v>
      </c>
      <c r="D168" s="55">
        <v>26.584299999999995</v>
      </c>
      <c r="E168" s="102">
        <v>1967</v>
      </c>
      <c r="F168" s="124">
        <v>1831853.5</v>
      </c>
      <c r="G168" s="41">
        <v>100</v>
      </c>
      <c r="H168" s="50">
        <f t="shared" si="31"/>
        <v>1831853.5</v>
      </c>
      <c r="I168" s="50">
        <f t="shared" si="30"/>
        <v>0</v>
      </c>
      <c r="J168" s="50">
        <f t="shared" si="32"/>
        <v>931.29308591764106</v>
      </c>
      <c r="K168" s="50">
        <f t="shared" si="33"/>
        <v>1255.5546019219375</v>
      </c>
      <c r="L168" s="50">
        <f t="shared" si="34"/>
        <v>1742399.8873175522</v>
      </c>
      <c r="M168" s="50"/>
      <c r="N168" s="93">
        <f t="shared" si="29"/>
        <v>1742399.8873175522</v>
      </c>
      <c r="O168" s="33"/>
    </row>
    <row r="169" spans="1:15" s="31" customFormat="1" x14ac:dyDescent="0.25">
      <c r="A169" s="35"/>
      <c r="B169" s="51" t="s">
        <v>857</v>
      </c>
      <c r="C169" s="35">
        <v>3</v>
      </c>
      <c r="D169" s="55">
        <v>2.4799000000000002</v>
      </c>
      <c r="E169" s="102">
        <v>2694</v>
      </c>
      <c r="F169" s="124">
        <v>17708296.100000001</v>
      </c>
      <c r="G169" s="41">
        <v>50</v>
      </c>
      <c r="H169" s="50">
        <f t="shared" si="31"/>
        <v>8854148.0500000007</v>
      </c>
      <c r="I169" s="50">
        <f t="shared" si="30"/>
        <v>8854148.0500000007</v>
      </c>
      <c r="J169" s="50">
        <f t="shared" si="32"/>
        <v>6573.2353749072017</v>
      </c>
      <c r="K169" s="50">
        <f t="shared" si="33"/>
        <v>-4386.3876870676231</v>
      </c>
      <c r="L169" s="50">
        <f t="shared" si="34"/>
        <v>778861.24670280865</v>
      </c>
      <c r="M169" s="50"/>
      <c r="N169" s="93">
        <f t="shared" si="29"/>
        <v>778861.24670280865</v>
      </c>
      <c r="O169" s="33"/>
    </row>
    <row r="170" spans="1:15" s="31" customFormat="1" x14ac:dyDescent="0.25">
      <c r="A170" s="35"/>
      <c r="B170" s="51" t="s">
        <v>107</v>
      </c>
      <c r="C170" s="35">
        <v>4</v>
      </c>
      <c r="D170" s="55">
        <v>32.512800000000006</v>
      </c>
      <c r="E170" s="102">
        <v>1023</v>
      </c>
      <c r="F170" s="124">
        <v>622469.30000000005</v>
      </c>
      <c r="G170" s="41">
        <v>100</v>
      </c>
      <c r="H170" s="50">
        <f t="shared" si="31"/>
        <v>622469.30000000005</v>
      </c>
      <c r="I170" s="50">
        <f t="shared" si="30"/>
        <v>0</v>
      </c>
      <c r="J170" s="50">
        <f t="shared" si="32"/>
        <v>608.47438905180843</v>
      </c>
      <c r="K170" s="50">
        <f t="shared" si="33"/>
        <v>1578.3732987877702</v>
      </c>
      <c r="L170" s="50">
        <f t="shared" si="34"/>
        <v>1773658.8899921631</v>
      </c>
      <c r="M170" s="50"/>
      <c r="N170" s="93">
        <f t="shared" si="29"/>
        <v>1773658.8899921631</v>
      </c>
      <c r="O170" s="33"/>
    </row>
    <row r="171" spans="1:15" s="31" customFormat="1" x14ac:dyDescent="0.25">
      <c r="A171" s="35"/>
      <c r="B171" s="51" t="s">
        <v>745</v>
      </c>
      <c r="C171" s="35">
        <v>4</v>
      </c>
      <c r="D171" s="55">
        <v>24.204699999999999</v>
      </c>
      <c r="E171" s="102">
        <v>961</v>
      </c>
      <c r="F171" s="124">
        <v>472793.4</v>
      </c>
      <c r="G171" s="41">
        <v>100</v>
      </c>
      <c r="H171" s="50">
        <f t="shared" si="31"/>
        <v>472793.4</v>
      </c>
      <c r="I171" s="50">
        <f t="shared" si="30"/>
        <v>0</v>
      </c>
      <c r="J171" s="50">
        <f t="shared" si="32"/>
        <v>491.98064516129034</v>
      </c>
      <c r="K171" s="50">
        <f t="shared" si="33"/>
        <v>1694.8670426782883</v>
      </c>
      <c r="L171" s="50">
        <f t="shared" si="34"/>
        <v>1805457.8082123518</v>
      </c>
      <c r="M171" s="50"/>
      <c r="N171" s="93">
        <f t="shared" si="29"/>
        <v>1805457.8082123518</v>
      </c>
      <c r="O171" s="33"/>
    </row>
    <row r="172" spans="1:15" s="31" customFormat="1" x14ac:dyDescent="0.25">
      <c r="A172" s="35"/>
      <c r="B172" s="51" t="s">
        <v>108</v>
      </c>
      <c r="C172" s="35">
        <v>4</v>
      </c>
      <c r="D172" s="55">
        <v>34.141199999999998</v>
      </c>
      <c r="E172" s="102">
        <v>1486</v>
      </c>
      <c r="F172" s="124">
        <v>997327.6</v>
      </c>
      <c r="G172" s="41">
        <v>100</v>
      </c>
      <c r="H172" s="50">
        <f t="shared" si="31"/>
        <v>997327.6</v>
      </c>
      <c r="I172" s="50">
        <f t="shared" si="30"/>
        <v>0</v>
      </c>
      <c r="J172" s="50">
        <f t="shared" si="32"/>
        <v>671.14912516823688</v>
      </c>
      <c r="K172" s="50">
        <f t="shared" si="33"/>
        <v>1515.6985626713417</v>
      </c>
      <c r="L172" s="50">
        <f t="shared" si="34"/>
        <v>1862607.4063980845</v>
      </c>
      <c r="M172" s="50"/>
      <c r="N172" s="93">
        <f t="shared" si="29"/>
        <v>1862607.4063980845</v>
      </c>
      <c r="O172" s="33"/>
    </row>
    <row r="173" spans="1:15" s="31" customFormat="1" x14ac:dyDescent="0.25">
      <c r="A173" s="35"/>
      <c r="B173" s="51" t="s">
        <v>746</v>
      </c>
      <c r="C173" s="35">
        <v>4</v>
      </c>
      <c r="D173" s="55">
        <v>13.6663</v>
      </c>
      <c r="E173" s="102">
        <v>458</v>
      </c>
      <c r="F173" s="124">
        <v>374438.40000000002</v>
      </c>
      <c r="G173" s="41">
        <v>100</v>
      </c>
      <c r="H173" s="50">
        <f t="shared" si="31"/>
        <v>374438.40000000002</v>
      </c>
      <c r="I173" s="50">
        <f t="shared" si="30"/>
        <v>0</v>
      </c>
      <c r="J173" s="50">
        <f t="shared" si="32"/>
        <v>817.55109170305684</v>
      </c>
      <c r="K173" s="50">
        <f t="shared" si="33"/>
        <v>1369.2965961365217</v>
      </c>
      <c r="L173" s="50">
        <f t="shared" si="34"/>
        <v>1335202.2161451131</v>
      </c>
      <c r="M173" s="50"/>
      <c r="N173" s="93">
        <f t="shared" si="29"/>
        <v>1335202.2161451131</v>
      </c>
      <c r="O173" s="33"/>
    </row>
    <row r="174" spans="1:15" s="31" customFormat="1" x14ac:dyDescent="0.25">
      <c r="A174" s="35"/>
      <c r="B174" s="51" t="s">
        <v>109</v>
      </c>
      <c r="C174" s="35">
        <v>4</v>
      </c>
      <c r="D174" s="55">
        <v>47.553799999999995</v>
      </c>
      <c r="E174" s="102">
        <v>2004</v>
      </c>
      <c r="F174" s="124">
        <v>1895073.8</v>
      </c>
      <c r="G174" s="41">
        <v>100</v>
      </c>
      <c r="H174" s="50">
        <f t="shared" si="31"/>
        <v>1895073.8</v>
      </c>
      <c r="I174" s="50">
        <f t="shared" si="30"/>
        <v>0</v>
      </c>
      <c r="J174" s="50">
        <f t="shared" si="32"/>
        <v>945.64560878243515</v>
      </c>
      <c r="K174" s="50">
        <f t="shared" si="33"/>
        <v>1241.2020790571435</v>
      </c>
      <c r="L174" s="50">
        <f t="shared" si="34"/>
        <v>1858704.5650733327</v>
      </c>
      <c r="M174" s="50"/>
      <c r="N174" s="93">
        <f t="shared" si="29"/>
        <v>1858704.5650733327</v>
      </c>
      <c r="O174" s="33"/>
    </row>
    <row r="175" spans="1:15" s="31" customFormat="1" x14ac:dyDescent="0.25">
      <c r="A175" s="35"/>
      <c r="B175" s="51" t="s">
        <v>110</v>
      </c>
      <c r="C175" s="35">
        <v>4</v>
      </c>
      <c r="D175" s="55">
        <v>45.8063</v>
      </c>
      <c r="E175" s="102">
        <v>1226</v>
      </c>
      <c r="F175" s="124">
        <v>582605.80000000005</v>
      </c>
      <c r="G175" s="41">
        <v>100</v>
      </c>
      <c r="H175" s="50">
        <f t="shared" si="31"/>
        <v>582605.80000000005</v>
      </c>
      <c r="I175" s="50">
        <f t="shared" si="30"/>
        <v>0</v>
      </c>
      <c r="J175" s="50">
        <f t="shared" si="32"/>
        <v>475.20864600326269</v>
      </c>
      <c r="K175" s="50">
        <f t="shared" si="33"/>
        <v>1711.639041836316</v>
      </c>
      <c r="L175" s="50">
        <f t="shared" si="34"/>
        <v>2015698.9127281837</v>
      </c>
      <c r="M175" s="50"/>
      <c r="N175" s="93">
        <f t="shared" si="29"/>
        <v>2015698.9127281837</v>
      </c>
      <c r="O175" s="33"/>
    </row>
    <row r="176" spans="1:15" s="31" customFormat="1" x14ac:dyDescent="0.25">
      <c r="A176" s="35"/>
      <c r="B176" s="51" t="s">
        <v>111</v>
      </c>
      <c r="C176" s="35">
        <v>4</v>
      </c>
      <c r="D176" s="55">
        <v>48.502000000000002</v>
      </c>
      <c r="E176" s="102">
        <v>1678</v>
      </c>
      <c r="F176" s="124">
        <v>1538125.4</v>
      </c>
      <c r="G176" s="41">
        <v>100</v>
      </c>
      <c r="H176" s="50">
        <f t="shared" si="31"/>
        <v>1538125.4</v>
      </c>
      <c r="I176" s="50">
        <f t="shared" si="30"/>
        <v>0</v>
      </c>
      <c r="J176" s="50">
        <f t="shared" si="32"/>
        <v>916.64207389749697</v>
      </c>
      <c r="K176" s="50">
        <f t="shared" si="33"/>
        <v>1270.2056139420815</v>
      </c>
      <c r="L176" s="50">
        <f t="shared" si="34"/>
        <v>1795360.085341478</v>
      </c>
      <c r="M176" s="50"/>
      <c r="N176" s="93">
        <f t="shared" si="29"/>
        <v>1795360.085341478</v>
      </c>
      <c r="O176" s="33"/>
    </row>
    <row r="177" spans="1:15" s="31" customFormat="1" x14ac:dyDescent="0.25">
      <c r="A177" s="35"/>
      <c r="B177" s="51" t="s">
        <v>747</v>
      </c>
      <c r="C177" s="35">
        <v>4</v>
      </c>
      <c r="D177" s="55">
        <v>18.323800000000002</v>
      </c>
      <c r="E177" s="102">
        <v>652</v>
      </c>
      <c r="F177" s="124">
        <v>518026.5</v>
      </c>
      <c r="G177" s="41">
        <v>100</v>
      </c>
      <c r="H177" s="50">
        <f t="shared" si="31"/>
        <v>518026.5</v>
      </c>
      <c r="I177" s="50">
        <f t="shared" si="30"/>
        <v>0</v>
      </c>
      <c r="J177" s="50">
        <f t="shared" si="32"/>
        <v>794.51917177914106</v>
      </c>
      <c r="K177" s="50">
        <f t="shared" si="33"/>
        <v>1392.3285160604376</v>
      </c>
      <c r="L177" s="50">
        <f t="shared" si="34"/>
        <v>1435395.2759155584</v>
      </c>
      <c r="M177" s="50"/>
      <c r="N177" s="93">
        <f t="shared" si="29"/>
        <v>1435395.2759155584</v>
      </c>
      <c r="O177" s="33"/>
    </row>
    <row r="178" spans="1:15" s="31" customFormat="1" x14ac:dyDescent="0.25">
      <c r="A178" s="35"/>
      <c r="B178" s="51" t="s">
        <v>112</v>
      </c>
      <c r="C178" s="35">
        <v>4</v>
      </c>
      <c r="D178" s="55">
        <v>37.853900000000003</v>
      </c>
      <c r="E178" s="102">
        <v>1218</v>
      </c>
      <c r="F178" s="124">
        <v>996996.1</v>
      </c>
      <c r="G178" s="41">
        <v>100</v>
      </c>
      <c r="H178" s="50">
        <f t="shared" si="31"/>
        <v>996996.1</v>
      </c>
      <c r="I178" s="50">
        <f t="shared" si="30"/>
        <v>0</v>
      </c>
      <c r="J178" s="50">
        <f t="shared" si="32"/>
        <v>818.55180623973729</v>
      </c>
      <c r="K178" s="50">
        <f t="shared" si="33"/>
        <v>1368.2958815998413</v>
      </c>
      <c r="L178" s="50">
        <f t="shared" si="34"/>
        <v>1685855.345717028</v>
      </c>
      <c r="M178" s="50"/>
      <c r="N178" s="93">
        <f t="shared" si="29"/>
        <v>1685855.345717028</v>
      </c>
      <c r="O178" s="33"/>
    </row>
    <row r="179" spans="1:15" s="31" customFormat="1" x14ac:dyDescent="0.25">
      <c r="A179" s="35"/>
      <c r="B179" s="51" t="s">
        <v>113</v>
      </c>
      <c r="C179" s="35">
        <v>4</v>
      </c>
      <c r="D179" s="55">
        <v>68.959999999999994</v>
      </c>
      <c r="E179" s="102">
        <v>2587</v>
      </c>
      <c r="F179" s="124">
        <v>1712285.1</v>
      </c>
      <c r="G179" s="41">
        <v>100</v>
      </c>
      <c r="H179" s="50">
        <f t="shared" si="31"/>
        <v>1712285.1</v>
      </c>
      <c r="I179" s="50">
        <f t="shared" si="30"/>
        <v>0</v>
      </c>
      <c r="J179" s="50">
        <f t="shared" si="32"/>
        <v>661.88059528411293</v>
      </c>
      <c r="K179" s="50">
        <f t="shared" si="33"/>
        <v>1524.9670925554656</v>
      </c>
      <c r="L179" s="50">
        <f t="shared" si="34"/>
        <v>2378184.5185553953</v>
      </c>
      <c r="M179" s="50"/>
      <c r="N179" s="93">
        <f t="shared" si="29"/>
        <v>2378184.5185553953</v>
      </c>
      <c r="O179" s="33"/>
    </row>
    <row r="180" spans="1:15" s="31" customFormat="1" x14ac:dyDescent="0.25">
      <c r="A180" s="35"/>
      <c r="B180" s="51" t="s">
        <v>748</v>
      </c>
      <c r="C180" s="35">
        <v>4</v>
      </c>
      <c r="D180" s="55">
        <v>23.719200000000001</v>
      </c>
      <c r="E180" s="102">
        <v>647</v>
      </c>
      <c r="F180" s="124">
        <v>362329.1</v>
      </c>
      <c r="G180" s="41">
        <v>100</v>
      </c>
      <c r="H180" s="50">
        <f t="shared" si="31"/>
        <v>362329.1</v>
      </c>
      <c r="I180" s="50">
        <f t="shared" si="30"/>
        <v>0</v>
      </c>
      <c r="J180" s="50">
        <f t="shared" si="32"/>
        <v>560.01406491499222</v>
      </c>
      <c r="K180" s="50">
        <f t="shared" si="33"/>
        <v>1626.8336229245865</v>
      </c>
      <c r="L180" s="50">
        <f t="shared" si="34"/>
        <v>1657506.2059479379</v>
      </c>
      <c r="M180" s="50"/>
      <c r="N180" s="93">
        <f t="shared" si="29"/>
        <v>1657506.2059479379</v>
      </c>
      <c r="O180" s="33"/>
    </row>
    <row r="181" spans="1:15" s="31" customFormat="1" x14ac:dyDescent="0.25">
      <c r="A181" s="35"/>
      <c r="B181" s="51" t="s">
        <v>114</v>
      </c>
      <c r="C181" s="35">
        <v>4</v>
      </c>
      <c r="D181" s="55">
        <v>39.612299999999998</v>
      </c>
      <c r="E181" s="102">
        <v>1509</v>
      </c>
      <c r="F181" s="124">
        <v>1337703</v>
      </c>
      <c r="G181" s="41">
        <v>100</v>
      </c>
      <c r="H181" s="50">
        <f t="shared" si="31"/>
        <v>1337703</v>
      </c>
      <c r="I181" s="50">
        <f t="shared" si="30"/>
        <v>0</v>
      </c>
      <c r="J181" s="50">
        <f t="shared" si="32"/>
        <v>886.48310139165005</v>
      </c>
      <c r="K181" s="50">
        <f t="shared" si="33"/>
        <v>1300.3645864479286</v>
      </c>
      <c r="L181" s="50">
        <f t="shared" si="34"/>
        <v>1722362.2356415046</v>
      </c>
      <c r="M181" s="50"/>
      <c r="N181" s="93">
        <f t="shared" si="29"/>
        <v>1722362.2356415046</v>
      </c>
      <c r="O181" s="33"/>
    </row>
    <row r="182" spans="1:15" s="31" customFormat="1" x14ac:dyDescent="0.25">
      <c r="A182" s="35"/>
      <c r="B182" s="51" t="s">
        <v>115</v>
      </c>
      <c r="C182" s="35">
        <v>4</v>
      </c>
      <c r="D182" s="55">
        <v>14.54</v>
      </c>
      <c r="E182" s="102">
        <v>762</v>
      </c>
      <c r="F182" s="124">
        <v>995029.5</v>
      </c>
      <c r="G182" s="41">
        <v>100</v>
      </c>
      <c r="H182" s="50">
        <f t="shared" si="31"/>
        <v>995029.5</v>
      </c>
      <c r="I182" s="50">
        <f t="shared" si="30"/>
        <v>0</v>
      </c>
      <c r="J182" s="50">
        <f t="shared" si="32"/>
        <v>1305.8129921259842</v>
      </c>
      <c r="K182" s="50">
        <f t="shared" si="33"/>
        <v>881.03469571359437</v>
      </c>
      <c r="L182" s="50">
        <f t="shared" si="34"/>
        <v>1024025.6800119478</v>
      </c>
      <c r="M182" s="50"/>
      <c r="N182" s="93">
        <f t="shared" si="29"/>
        <v>1024025.6800119478</v>
      </c>
      <c r="O182" s="33"/>
    </row>
    <row r="183" spans="1:15" s="31" customFormat="1" x14ac:dyDescent="0.25">
      <c r="A183" s="35"/>
      <c r="B183" s="51" t="s">
        <v>116</v>
      </c>
      <c r="C183" s="35">
        <v>4</v>
      </c>
      <c r="D183" s="55">
        <v>48.664899999999996</v>
      </c>
      <c r="E183" s="102">
        <v>1800</v>
      </c>
      <c r="F183" s="124">
        <v>2942783.2</v>
      </c>
      <c r="G183" s="41">
        <v>100</v>
      </c>
      <c r="H183" s="50">
        <f t="shared" si="31"/>
        <v>2942783.2</v>
      </c>
      <c r="I183" s="50">
        <f t="shared" si="30"/>
        <v>0</v>
      </c>
      <c r="J183" s="50">
        <f t="shared" si="32"/>
        <v>1634.8795555555557</v>
      </c>
      <c r="K183" s="50">
        <f t="shared" si="33"/>
        <v>551.96813228402289</v>
      </c>
      <c r="L183" s="50">
        <f t="shared" si="34"/>
        <v>1238985.6897453805</v>
      </c>
      <c r="M183" s="50"/>
      <c r="N183" s="93">
        <f t="shared" si="29"/>
        <v>1238985.6897453805</v>
      </c>
      <c r="O183" s="33"/>
    </row>
    <row r="184" spans="1:15" s="31" customFormat="1" x14ac:dyDescent="0.25">
      <c r="A184" s="35"/>
      <c r="B184" s="51" t="s">
        <v>117</v>
      </c>
      <c r="C184" s="35">
        <v>4</v>
      </c>
      <c r="D184" s="55">
        <v>32.5428</v>
      </c>
      <c r="E184" s="102">
        <v>866</v>
      </c>
      <c r="F184" s="124">
        <v>640058.80000000005</v>
      </c>
      <c r="G184" s="41">
        <v>100</v>
      </c>
      <c r="H184" s="50">
        <f t="shared" si="31"/>
        <v>640058.80000000005</v>
      </c>
      <c r="I184" s="50">
        <f t="shared" si="30"/>
        <v>0</v>
      </c>
      <c r="J184" s="50">
        <f t="shared" si="32"/>
        <v>739.09792147806013</v>
      </c>
      <c r="K184" s="50">
        <f t="shared" si="33"/>
        <v>1447.7497663615186</v>
      </c>
      <c r="L184" s="50">
        <f t="shared" si="34"/>
        <v>1621595.3369637774</v>
      </c>
      <c r="M184" s="50"/>
      <c r="N184" s="93">
        <f t="shared" si="29"/>
        <v>1621595.3369637774</v>
      </c>
      <c r="O184" s="33"/>
    </row>
    <row r="185" spans="1:15" s="31" customFormat="1" x14ac:dyDescent="0.25">
      <c r="A185" s="35"/>
      <c r="B185" s="51" t="s">
        <v>118</v>
      </c>
      <c r="C185" s="35">
        <v>4</v>
      </c>
      <c r="D185" s="55">
        <v>18.128499999999999</v>
      </c>
      <c r="E185" s="102">
        <v>1019</v>
      </c>
      <c r="F185" s="124">
        <v>598306</v>
      </c>
      <c r="G185" s="41">
        <v>100</v>
      </c>
      <c r="H185" s="50">
        <f t="shared" si="31"/>
        <v>598306</v>
      </c>
      <c r="I185" s="50">
        <f t="shared" si="30"/>
        <v>0</v>
      </c>
      <c r="J185" s="50">
        <f t="shared" si="32"/>
        <v>587.15014720314036</v>
      </c>
      <c r="K185" s="50">
        <f t="shared" si="33"/>
        <v>1599.6975406364381</v>
      </c>
      <c r="L185" s="50">
        <f t="shared" si="34"/>
        <v>1709409.4111258599</v>
      </c>
      <c r="M185" s="50"/>
      <c r="N185" s="93">
        <f t="shared" si="29"/>
        <v>1709409.4111258599</v>
      </c>
      <c r="O185" s="33"/>
    </row>
    <row r="186" spans="1:15" s="31" customFormat="1" x14ac:dyDescent="0.25">
      <c r="A186" s="35"/>
      <c r="B186" s="51" t="s">
        <v>749</v>
      </c>
      <c r="C186" s="35">
        <v>4</v>
      </c>
      <c r="D186" s="55">
        <v>44.192900000000002</v>
      </c>
      <c r="E186" s="102">
        <v>1307</v>
      </c>
      <c r="F186" s="124">
        <v>503574.9</v>
      </c>
      <c r="G186" s="41">
        <v>100</v>
      </c>
      <c r="H186" s="50">
        <f t="shared" si="31"/>
        <v>503574.9</v>
      </c>
      <c r="I186" s="50">
        <f t="shared" si="30"/>
        <v>0</v>
      </c>
      <c r="J186" s="50">
        <f t="shared" si="32"/>
        <v>385.29066564651879</v>
      </c>
      <c r="K186" s="50">
        <f t="shared" si="33"/>
        <v>1801.5570221930598</v>
      </c>
      <c r="L186" s="50">
        <f t="shared" si="34"/>
        <v>2103753.4334218265</v>
      </c>
      <c r="M186" s="50"/>
      <c r="N186" s="93">
        <f t="shared" si="29"/>
        <v>2103753.4334218265</v>
      </c>
      <c r="O186" s="33"/>
    </row>
    <row r="187" spans="1:15" s="31" customFormat="1" x14ac:dyDescent="0.25">
      <c r="A187" s="35"/>
      <c r="B187" s="51" t="s">
        <v>750</v>
      </c>
      <c r="C187" s="35">
        <v>4</v>
      </c>
      <c r="D187" s="55">
        <v>23.693400000000004</v>
      </c>
      <c r="E187" s="102">
        <v>376</v>
      </c>
      <c r="F187" s="124">
        <v>292645.3</v>
      </c>
      <c r="G187" s="41">
        <v>100</v>
      </c>
      <c r="H187" s="50">
        <f t="shared" si="31"/>
        <v>292645.3</v>
      </c>
      <c r="I187" s="50">
        <f t="shared" si="30"/>
        <v>0</v>
      </c>
      <c r="J187" s="50">
        <f t="shared" si="32"/>
        <v>778.3119680851064</v>
      </c>
      <c r="K187" s="50">
        <f t="shared" si="33"/>
        <v>1408.5357197544722</v>
      </c>
      <c r="L187" s="50">
        <f t="shared" si="34"/>
        <v>1400503.6879926154</v>
      </c>
      <c r="M187" s="50"/>
      <c r="N187" s="93">
        <f t="shared" si="29"/>
        <v>1400503.6879926154</v>
      </c>
      <c r="O187" s="33"/>
    </row>
    <row r="188" spans="1:15" s="31" customFormat="1" x14ac:dyDescent="0.25">
      <c r="A188" s="35"/>
      <c r="B188" s="51" t="s">
        <v>119</v>
      </c>
      <c r="C188" s="35">
        <v>4</v>
      </c>
      <c r="D188" s="55">
        <v>21.2636</v>
      </c>
      <c r="E188" s="102">
        <v>797</v>
      </c>
      <c r="F188" s="124">
        <v>588461.6</v>
      </c>
      <c r="G188" s="41">
        <v>100</v>
      </c>
      <c r="H188" s="50">
        <f t="shared" si="31"/>
        <v>588461.6</v>
      </c>
      <c r="I188" s="50">
        <f t="shared" si="30"/>
        <v>0</v>
      </c>
      <c r="J188" s="50">
        <f t="shared" si="32"/>
        <v>738.34579673776659</v>
      </c>
      <c r="K188" s="50">
        <f t="shared" si="33"/>
        <v>1448.5018911018119</v>
      </c>
      <c r="L188" s="50">
        <f t="shared" si="34"/>
        <v>1539352.9064117242</v>
      </c>
      <c r="M188" s="50"/>
      <c r="N188" s="93">
        <f t="shared" si="29"/>
        <v>1539352.9064117242</v>
      </c>
      <c r="O188" s="33"/>
    </row>
    <row r="189" spans="1:15" s="31" customFormat="1" x14ac:dyDescent="0.25">
      <c r="A189" s="35"/>
      <c r="B189" s="51" t="s">
        <v>120</v>
      </c>
      <c r="C189" s="35">
        <v>4</v>
      </c>
      <c r="D189" s="55">
        <v>25.954899999999999</v>
      </c>
      <c r="E189" s="102">
        <v>1171</v>
      </c>
      <c r="F189" s="124">
        <v>686297.3</v>
      </c>
      <c r="G189" s="41">
        <v>100</v>
      </c>
      <c r="H189" s="50">
        <f t="shared" si="31"/>
        <v>686297.3</v>
      </c>
      <c r="I189" s="50">
        <f t="shared" si="30"/>
        <v>0</v>
      </c>
      <c r="J189" s="50">
        <f t="shared" si="32"/>
        <v>586.07796754910339</v>
      </c>
      <c r="K189" s="50">
        <f t="shared" si="33"/>
        <v>1600.7697202904751</v>
      </c>
      <c r="L189" s="50">
        <f t="shared" si="34"/>
        <v>1797354.5601316984</v>
      </c>
      <c r="M189" s="50"/>
      <c r="N189" s="93">
        <f t="shared" si="29"/>
        <v>1797354.5601316984</v>
      </c>
      <c r="O189" s="33"/>
    </row>
    <row r="190" spans="1:15" s="31" customFormat="1" x14ac:dyDescent="0.25">
      <c r="A190" s="35"/>
      <c r="B190" s="51" t="s">
        <v>121</v>
      </c>
      <c r="C190" s="35">
        <v>4</v>
      </c>
      <c r="D190" s="55">
        <v>44.142299999999999</v>
      </c>
      <c r="E190" s="102">
        <v>1534</v>
      </c>
      <c r="F190" s="124">
        <v>1110090</v>
      </c>
      <c r="G190" s="41">
        <v>100</v>
      </c>
      <c r="H190" s="50">
        <f t="shared" si="31"/>
        <v>1110090</v>
      </c>
      <c r="I190" s="50">
        <f t="shared" si="30"/>
        <v>0</v>
      </c>
      <c r="J190" s="50">
        <f t="shared" si="32"/>
        <v>723.65710560625814</v>
      </c>
      <c r="K190" s="50">
        <f t="shared" si="33"/>
        <v>1463.1905822333206</v>
      </c>
      <c r="L190" s="50">
        <f t="shared" si="34"/>
        <v>1889063.376662645</v>
      </c>
      <c r="M190" s="50"/>
      <c r="N190" s="93">
        <f t="shared" si="29"/>
        <v>1889063.376662645</v>
      </c>
      <c r="O190" s="33"/>
    </row>
    <row r="191" spans="1:15" s="31" customFormat="1" x14ac:dyDescent="0.25">
      <c r="A191" s="35"/>
      <c r="B191" s="51" t="s">
        <v>122</v>
      </c>
      <c r="C191" s="35">
        <v>4</v>
      </c>
      <c r="D191" s="55">
        <v>25.907800000000002</v>
      </c>
      <c r="E191" s="102">
        <v>767</v>
      </c>
      <c r="F191" s="124">
        <v>109403.6</v>
      </c>
      <c r="G191" s="41">
        <v>100</v>
      </c>
      <c r="H191" s="50">
        <f t="shared" si="31"/>
        <v>109403.6</v>
      </c>
      <c r="I191" s="50">
        <f t="shared" si="30"/>
        <v>0</v>
      </c>
      <c r="J191" s="50">
        <f t="shared" si="32"/>
        <v>142.63833116036506</v>
      </c>
      <c r="K191" s="50">
        <f t="shared" si="33"/>
        <v>2044.2093566792137</v>
      </c>
      <c r="L191" s="50">
        <f t="shared" si="34"/>
        <v>2047833.3614752507</v>
      </c>
      <c r="M191" s="50"/>
      <c r="N191" s="93">
        <f t="shared" si="29"/>
        <v>2047833.3614752507</v>
      </c>
      <c r="O191" s="33"/>
    </row>
    <row r="192" spans="1:15" s="31" customFormat="1" x14ac:dyDescent="0.25">
      <c r="A192" s="35"/>
      <c r="B192" s="51" t="s">
        <v>751</v>
      </c>
      <c r="C192" s="35">
        <v>4</v>
      </c>
      <c r="D192" s="55">
        <v>34.5657</v>
      </c>
      <c r="E192" s="102">
        <v>931</v>
      </c>
      <c r="F192" s="124">
        <v>610735.69999999995</v>
      </c>
      <c r="G192" s="41">
        <v>100</v>
      </c>
      <c r="H192" s="50">
        <f t="shared" si="31"/>
        <v>610735.69999999995</v>
      </c>
      <c r="I192" s="50">
        <f t="shared" si="30"/>
        <v>0</v>
      </c>
      <c r="J192" s="50">
        <f t="shared" si="32"/>
        <v>655.9996777658431</v>
      </c>
      <c r="K192" s="50">
        <f t="shared" si="33"/>
        <v>1530.8480100737356</v>
      </c>
      <c r="L192" s="50">
        <f t="shared" si="34"/>
        <v>1719883.9056412457</v>
      </c>
      <c r="M192" s="50"/>
      <c r="N192" s="93">
        <f t="shared" si="29"/>
        <v>1719883.9056412457</v>
      </c>
      <c r="O192" s="33"/>
    </row>
    <row r="193" spans="1:15" s="31" customFormat="1" x14ac:dyDescent="0.25">
      <c r="A193" s="35"/>
      <c r="B193" s="51"/>
      <c r="C193" s="35"/>
      <c r="D193" s="55">
        <v>0</v>
      </c>
      <c r="E193" s="104"/>
      <c r="F193" s="32"/>
      <c r="G193" s="41"/>
      <c r="H193" s="42"/>
      <c r="I193" s="42"/>
      <c r="J193" s="32"/>
      <c r="K193" s="50"/>
      <c r="L193" s="50"/>
      <c r="M193" s="50"/>
      <c r="N193" s="93"/>
      <c r="O193" s="33"/>
    </row>
    <row r="194" spans="1:15" s="31" customFormat="1" x14ac:dyDescent="0.25">
      <c r="A194" s="30" t="s">
        <v>123</v>
      </c>
      <c r="B194" s="43" t="s">
        <v>2</v>
      </c>
      <c r="C194" s="44"/>
      <c r="D194" s="3">
        <v>753.54510000000005</v>
      </c>
      <c r="E194" s="105">
        <f>E195</f>
        <v>45214</v>
      </c>
      <c r="F194" s="37"/>
      <c r="G194" s="41"/>
      <c r="H194" s="37">
        <f>H196</f>
        <v>9167034.5</v>
      </c>
      <c r="I194" s="37">
        <f>I196</f>
        <v>-9167034.5</v>
      </c>
      <c r="J194" s="37"/>
      <c r="K194" s="50"/>
      <c r="L194" s="50"/>
      <c r="M194" s="46">
        <f>M196</f>
        <v>18879535.817201432</v>
      </c>
      <c r="N194" s="91">
        <f t="shared" si="29"/>
        <v>18879535.817201432</v>
      </c>
      <c r="O194" s="33"/>
    </row>
    <row r="195" spans="1:15" s="31" customFormat="1" x14ac:dyDescent="0.25">
      <c r="A195" s="30" t="s">
        <v>123</v>
      </c>
      <c r="B195" s="43" t="s">
        <v>3</v>
      </c>
      <c r="C195" s="44"/>
      <c r="D195" s="3">
        <v>753.54510000000005</v>
      </c>
      <c r="E195" s="105">
        <f>SUM(E197:E224)</f>
        <v>45214</v>
      </c>
      <c r="F195" s="37">
        <f>SUM(F197:F224)</f>
        <v>60831568.899999991</v>
      </c>
      <c r="G195" s="41"/>
      <c r="H195" s="37">
        <f>SUM(H197:H224)</f>
        <v>42497499.899999999</v>
      </c>
      <c r="I195" s="37">
        <f>SUM(I197:I224)</f>
        <v>18334069</v>
      </c>
      <c r="J195" s="37"/>
      <c r="K195" s="50"/>
      <c r="L195" s="37">
        <f>SUM(L197:L224)</f>
        <v>52044872.469596133</v>
      </c>
      <c r="M195" s="50"/>
      <c r="N195" s="91">
        <f t="shared" si="29"/>
        <v>52044872.469596133</v>
      </c>
      <c r="O195" s="33"/>
    </row>
    <row r="196" spans="1:15" s="31" customFormat="1" x14ac:dyDescent="0.25">
      <c r="A196" s="35"/>
      <c r="B196" s="51" t="s">
        <v>26</v>
      </c>
      <c r="C196" s="35">
        <v>2</v>
      </c>
      <c r="D196" s="55">
        <v>0</v>
      </c>
      <c r="E196" s="106"/>
      <c r="F196" s="50"/>
      <c r="G196" s="41">
        <v>25</v>
      </c>
      <c r="H196" s="50">
        <f>F201*G196/100</f>
        <v>9167034.5</v>
      </c>
      <c r="I196" s="50">
        <f t="shared" ref="I196:I224" si="35">F196-H196</f>
        <v>-9167034.5</v>
      </c>
      <c r="J196" s="50"/>
      <c r="K196" s="50"/>
      <c r="L196" s="50"/>
      <c r="M196" s="50">
        <f>($L$7*$L$8*E194/$L$10)+($L$7*$L$9*D194/$L$11)</f>
        <v>18879535.817201432</v>
      </c>
      <c r="N196" s="93">
        <f t="shared" si="29"/>
        <v>18879535.817201432</v>
      </c>
      <c r="O196" s="33"/>
    </row>
    <row r="197" spans="1:15" s="31" customFormat="1" x14ac:dyDescent="0.25">
      <c r="A197" s="35"/>
      <c r="B197" s="51" t="s">
        <v>124</v>
      </c>
      <c r="C197" s="35">
        <v>4</v>
      </c>
      <c r="D197" s="55">
        <v>15.2896</v>
      </c>
      <c r="E197" s="102">
        <v>1274</v>
      </c>
      <c r="F197" s="125">
        <v>600670.4</v>
      </c>
      <c r="G197" s="41">
        <v>100</v>
      </c>
      <c r="H197" s="50">
        <f t="shared" ref="H197:H224" si="36">F197*G197/100</f>
        <v>600670.4</v>
      </c>
      <c r="I197" s="50">
        <f t="shared" si="35"/>
        <v>0</v>
      </c>
      <c r="J197" s="50">
        <f t="shared" ref="J197:J224" si="37">F197/E197</f>
        <v>471.48383045525907</v>
      </c>
      <c r="K197" s="50">
        <f t="shared" ref="K197:K224" si="38">$J$11*$J$19-J197</f>
        <v>1715.3638573843195</v>
      </c>
      <c r="L197" s="50">
        <f t="shared" ref="L197:L224" si="39">IF(K197&gt;0,$J$7*$J$8*(K197/$K$19),0)+$J$7*$J$9*(E197/$E$19)+$J$7*$J$10*(D197/$D$19)</f>
        <v>1861216.4382325597</v>
      </c>
      <c r="M197" s="50"/>
      <c r="N197" s="93">
        <f t="shared" si="29"/>
        <v>1861216.4382325597</v>
      </c>
      <c r="O197" s="33"/>
    </row>
    <row r="198" spans="1:15" s="31" customFormat="1" x14ac:dyDescent="0.25">
      <c r="A198" s="35"/>
      <c r="B198" s="51" t="s">
        <v>125</v>
      </c>
      <c r="C198" s="35">
        <v>4</v>
      </c>
      <c r="D198" s="55">
        <v>59.804700000000004</v>
      </c>
      <c r="E198" s="102">
        <v>2130</v>
      </c>
      <c r="F198" s="125">
        <v>1299927.7</v>
      </c>
      <c r="G198" s="41">
        <v>100</v>
      </c>
      <c r="H198" s="50">
        <f t="shared" si="36"/>
        <v>1299927.7</v>
      </c>
      <c r="I198" s="50">
        <f t="shared" si="35"/>
        <v>0</v>
      </c>
      <c r="J198" s="50">
        <f t="shared" si="37"/>
        <v>610.29469483568073</v>
      </c>
      <c r="K198" s="50">
        <f t="shared" si="38"/>
        <v>1576.5529930038979</v>
      </c>
      <c r="L198" s="50">
        <f t="shared" si="39"/>
        <v>2239579.1956433421</v>
      </c>
      <c r="M198" s="50"/>
      <c r="N198" s="93">
        <f t="shared" si="29"/>
        <v>2239579.1956433421</v>
      </c>
      <c r="O198" s="33"/>
    </row>
    <row r="199" spans="1:15" s="31" customFormat="1" x14ac:dyDescent="0.25">
      <c r="A199" s="35"/>
      <c r="B199" s="51" t="s">
        <v>126</v>
      </c>
      <c r="C199" s="35">
        <v>4</v>
      </c>
      <c r="D199" s="55">
        <v>15.4596</v>
      </c>
      <c r="E199" s="102">
        <v>736</v>
      </c>
      <c r="F199" s="125">
        <v>294302.59999999998</v>
      </c>
      <c r="G199" s="41">
        <v>100</v>
      </c>
      <c r="H199" s="50">
        <f t="shared" si="36"/>
        <v>294302.59999999998</v>
      </c>
      <c r="I199" s="50">
        <f t="shared" si="35"/>
        <v>0</v>
      </c>
      <c r="J199" s="50">
        <f t="shared" si="37"/>
        <v>399.86766304347822</v>
      </c>
      <c r="K199" s="50">
        <f t="shared" si="38"/>
        <v>1786.9800247961005</v>
      </c>
      <c r="L199" s="50">
        <f t="shared" si="39"/>
        <v>1768429.0037690084</v>
      </c>
      <c r="M199" s="50"/>
      <c r="N199" s="93">
        <f t="shared" si="29"/>
        <v>1768429.0037690084</v>
      </c>
      <c r="O199" s="33"/>
    </row>
    <row r="200" spans="1:15" s="31" customFormat="1" x14ac:dyDescent="0.25">
      <c r="A200" s="35"/>
      <c r="B200" s="51" t="s">
        <v>127</v>
      </c>
      <c r="C200" s="35">
        <v>4</v>
      </c>
      <c r="D200" s="55">
        <v>11.678699999999999</v>
      </c>
      <c r="E200" s="102">
        <v>665</v>
      </c>
      <c r="F200" s="125">
        <v>227988.7</v>
      </c>
      <c r="G200" s="41">
        <v>100</v>
      </c>
      <c r="H200" s="50">
        <f t="shared" si="36"/>
        <v>227988.7</v>
      </c>
      <c r="I200" s="50">
        <f t="shared" si="35"/>
        <v>0</v>
      </c>
      <c r="J200" s="50">
        <f t="shared" si="37"/>
        <v>342.84015037593986</v>
      </c>
      <c r="K200" s="50">
        <f t="shared" si="38"/>
        <v>1844.0075374636388</v>
      </c>
      <c r="L200" s="50">
        <f t="shared" si="39"/>
        <v>1774058.8630679892</v>
      </c>
      <c r="M200" s="50"/>
      <c r="N200" s="93">
        <f t="shared" si="29"/>
        <v>1774058.8630679892</v>
      </c>
      <c r="O200" s="33"/>
    </row>
    <row r="201" spans="1:15" s="31" customFormat="1" x14ac:dyDescent="0.25">
      <c r="A201" s="35"/>
      <c r="B201" s="51" t="s">
        <v>123</v>
      </c>
      <c r="C201" s="35">
        <v>3</v>
      </c>
      <c r="D201" s="55">
        <v>42.328599999999994</v>
      </c>
      <c r="E201" s="102">
        <v>8038</v>
      </c>
      <c r="F201" s="125">
        <v>36668138</v>
      </c>
      <c r="G201" s="41">
        <v>50</v>
      </c>
      <c r="H201" s="50">
        <f t="shared" si="36"/>
        <v>18334069</v>
      </c>
      <c r="I201" s="50">
        <f t="shared" si="35"/>
        <v>18334069</v>
      </c>
      <c r="J201" s="50">
        <f t="shared" si="37"/>
        <v>4561.848469768599</v>
      </c>
      <c r="K201" s="50">
        <f t="shared" si="38"/>
        <v>-2375.0007819290204</v>
      </c>
      <c r="L201" s="50">
        <f t="shared" si="39"/>
        <v>2519797.3768621148</v>
      </c>
      <c r="M201" s="50"/>
      <c r="N201" s="93">
        <f t="shared" si="29"/>
        <v>2519797.3768621148</v>
      </c>
      <c r="O201" s="33"/>
    </row>
    <row r="202" spans="1:15" s="31" customFormat="1" x14ac:dyDescent="0.25">
      <c r="A202" s="35"/>
      <c r="B202" s="51" t="s">
        <v>128</v>
      </c>
      <c r="C202" s="35">
        <v>4</v>
      </c>
      <c r="D202" s="55">
        <v>31.614599999999999</v>
      </c>
      <c r="E202" s="102">
        <v>987</v>
      </c>
      <c r="F202" s="125">
        <v>311140.8</v>
      </c>
      <c r="G202" s="41">
        <v>100</v>
      </c>
      <c r="H202" s="50">
        <f t="shared" si="36"/>
        <v>311140.8</v>
      </c>
      <c r="I202" s="50">
        <f t="shared" si="35"/>
        <v>0</v>
      </c>
      <c r="J202" s="50">
        <f t="shared" si="37"/>
        <v>315.23890577507598</v>
      </c>
      <c r="K202" s="50">
        <f t="shared" si="38"/>
        <v>1871.6087820645025</v>
      </c>
      <c r="L202" s="50">
        <f t="shared" si="39"/>
        <v>2000066.0739256288</v>
      </c>
      <c r="M202" s="50"/>
      <c r="N202" s="93">
        <f t="shared" si="29"/>
        <v>2000066.0739256288</v>
      </c>
      <c r="O202" s="33"/>
    </row>
    <row r="203" spans="1:15" s="31" customFormat="1" x14ac:dyDescent="0.25">
      <c r="A203" s="35"/>
      <c r="B203" s="51" t="s">
        <v>129</v>
      </c>
      <c r="C203" s="35">
        <v>4</v>
      </c>
      <c r="D203" s="55">
        <v>10.417100000000001</v>
      </c>
      <c r="E203" s="102">
        <v>505</v>
      </c>
      <c r="F203" s="125">
        <v>150692.4</v>
      </c>
      <c r="G203" s="41">
        <v>100</v>
      </c>
      <c r="H203" s="50">
        <f t="shared" si="36"/>
        <v>150692.4</v>
      </c>
      <c r="I203" s="50">
        <f t="shared" si="35"/>
        <v>0</v>
      </c>
      <c r="J203" s="50">
        <f t="shared" si="37"/>
        <v>298.40079207920792</v>
      </c>
      <c r="K203" s="50">
        <f t="shared" si="38"/>
        <v>1888.4468957603708</v>
      </c>
      <c r="L203" s="50">
        <f t="shared" si="39"/>
        <v>1758174.9747403227</v>
      </c>
      <c r="M203" s="50"/>
      <c r="N203" s="93">
        <f t="shared" si="29"/>
        <v>1758174.9747403227</v>
      </c>
      <c r="O203" s="33"/>
    </row>
    <row r="204" spans="1:15" s="31" customFormat="1" x14ac:dyDescent="0.25">
      <c r="A204" s="35"/>
      <c r="B204" s="51" t="s">
        <v>752</v>
      </c>
      <c r="C204" s="35">
        <v>4</v>
      </c>
      <c r="D204" s="55">
        <v>38.0578</v>
      </c>
      <c r="E204" s="102">
        <v>2052</v>
      </c>
      <c r="F204" s="125">
        <v>3843921.3</v>
      </c>
      <c r="G204" s="41">
        <v>100</v>
      </c>
      <c r="H204" s="50">
        <f t="shared" si="36"/>
        <v>3843921.3</v>
      </c>
      <c r="I204" s="50">
        <f t="shared" si="35"/>
        <v>0</v>
      </c>
      <c r="J204" s="50">
        <f t="shared" si="37"/>
        <v>1873.2559941520467</v>
      </c>
      <c r="K204" s="50">
        <f t="shared" si="38"/>
        <v>313.59169368753192</v>
      </c>
      <c r="L204" s="50">
        <f t="shared" si="39"/>
        <v>1054584.1545015613</v>
      </c>
      <c r="M204" s="50"/>
      <c r="N204" s="93">
        <f t="shared" si="29"/>
        <v>1054584.1545015613</v>
      </c>
      <c r="O204" s="33"/>
    </row>
    <row r="205" spans="1:15" s="31" customFormat="1" x14ac:dyDescent="0.25">
      <c r="A205" s="35"/>
      <c r="B205" s="51" t="s">
        <v>130</v>
      </c>
      <c r="C205" s="35">
        <v>4</v>
      </c>
      <c r="D205" s="55">
        <v>16.581199999999999</v>
      </c>
      <c r="E205" s="102">
        <v>878</v>
      </c>
      <c r="F205" s="125">
        <v>430565.5</v>
      </c>
      <c r="G205" s="41">
        <v>100</v>
      </c>
      <c r="H205" s="50">
        <f t="shared" si="36"/>
        <v>430565.5</v>
      </c>
      <c r="I205" s="50">
        <f t="shared" si="35"/>
        <v>0</v>
      </c>
      <c r="J205" s="50">
        <f t="shared" si="37"/>
        <v>490.39350797266513</v>
      </c>
      <c r="K205" s="50">
        <f t="shared" si="38"/>
        <v>1696.4541798669134</v>
      </c>
      <c r="L205" s="50">
        <f t="shared" si="39"/>
        <v>1740434.7399346493</v>
      </c>
      <c r="M205" s="50"/>
      <c r="N205" s="93">
        <f t="shared" si="29"/>
        <v>1740434.7399346493</v>
      </c>
      <c r="O205" s="33"/>
    </row>
    <row r="206" spans="1:15" s="31" customFormat="1" x14ac:dyDescent="0.25">
      <c r="A206" s="35"/>
      <c r="B206" s="51" t="s">
        <v>131</v>
      </c>
      <c r="C206" s="35">
        <v>4</v>
      </c>
      <c r="D206" s="55">
        <v>25.100100000000005</v>
      </c>
      <c r="E206" s="102">
        <v>1222</v>
      </c>
      <c r="F206" s="125">
        <v>515761.6</v>
      </c>
      <c r="G206" s="41">
        <v>100</v>
      </c>
      <c r="H206" s="50">
        <f t="shared" si="36"/>
        <v>515761.6</v>
      </c>
      <c r="I206" s="50">
        <f t="shared" si="35"/>
        <v>0</v>
      </c>
      <c r="J206" s="50">
        <f t="shared" si="37"/>
        <v>422.06350245499181</v>
      </c>
      <c r="K206" s="50">
        <f t="shared" si="38"/>
        <v>1764.7841853845869</v>
      </c>
      <c r="L206" s="50">
        <f t="shared" si="39"/>
        <v>1942212.0402806308</v>
      </c>
      <c r="M206" s="50"/>
      <c r="N206" s="93">
        <f t="shared" si="29"/>
        <v>1942212.0402806308</v>
      </c>
      <c r="O206" s="33"/>
    </row>
    <row r="207" spans="1:15" s="31" customFormat="1" x14ac:dyDescent="0.25">
      <c r="A207" s="35"/>
      <c r="B207" s="51" t="s">
        <v>132</v>
      </c>
      <c r="C207" s="35">
        <v>4</v>
      </c>
      <c r="D207" s="55">
        <v>26.023400000000002</v>
      </c>
      <c r="E207" s="102">
        <v>1500</v>
      </c>
      <c r="F207" s="125">
        <v>918230.4</v>
      </c>
      <c r="G207" s="41">
        <v>100</v>
      </c>
      <c r="H207" s="50">
        <f t="shared" si="36"/>
        <v>918230.4</v>
      </c>
      <c r="I207" s="50">
        <f t="shared" si="35"/>
        <v>0</v>
      </c>
      <c r="J207" s="50">
        <f t="shared" si="37"/>
        <v>612.15359999999998</v>
      </c>
      <c r="K207" s="50">
        <f t="shared" si="38"/>
        <v>1574.6940878395785</v>
      </c>
      <c r="L207" s="50">
        <f t="shared" si="39"/>
        <v>1869667.0043084666</v>
      </c>
      <c r="M207" s="50"/>
      <c r="N207" s="93">
        <f t="shared" si="29"/>
        <v>1869667.0043084666</v>
      </c>
      <c r="O207" s="33"/>
    </row>
    <row r="208" spans="1:15" s="31" customFormat="1" x14ac:dyDescent="0.25">
      <c r="A208" s="35"/>
      <c r="B208" s="51" t="s">
        <v>133</v>
      </c>
      <c r="C208" s="35">
        <v>4</v>
      </c>
      <c r="D208" s="55">
        <v>18.456199999999999</v>
      </c>
      <c r="E208" s="102">
        <v>1158</v>
      </c>
      <c r="F208" s="125">
        <v>522434.9</v>
      </c>
      <c r="G208" s="41">
        <v>100</v>
      </c>
      <c r="H208" s="50">
        <f t="shared" si="36"/>
        <v>522434.9</v>
      </c>
      <c r="I208" s="50">
        <f t="shared" si="35"/>
        <v>0</v>
      </c>
      <c r="J208" s="50">
        <f t="shared" si="37"/>
        <v>451.15276338514684</v>
      </c>
      <c r="K208" s="50">
        <f t="shared" si="38"/>
        <v>1735.6949244544317</v>
      </c>
      <c r="L208" s="50">
        <f t="shared" si="39"/>
        <v>1862797.2503408073</v>
      </c>
      <c r="M208" s="50"/>
      <c r="N208" s="93">
        <f t="shared" si="29"/>
        <v>1862797.2503408073</v>
      </c>
      <c r="O208" s="33"/>
    </row>
    <row r="209" spans="1:15" s="31" customFormat="1" x14ac:dyDescent="0.25">
      <c r="A209" s="35"/>
      <c r="B209" s="51" t="s">
        <v>134</v>
      </c>
      <c r="C209" s="35">
        <v>4</v>
      </c>
      <c r="D209" s="55">
        <v>18.093399999999999</v>
      </c>
      <c r="E209" s="102">
        <v>952</v>
      </c>
      <c r="F209" s="125">
        <v>691081.4</v>
      </c>
      <c r="G209" s="41">
        <v>100</v>
      </c>
      <c r="H209" s="50">
        <f t="shared" si="36"/>
        <v>691081.4</v>
      </c>
      <c r="I209" s="50">
        <f t="shared" si="35"/>
        <v>0</v>
      </c>
      <c r="J209" s="50">
        <f t="shared" si="37"/>
        <v>725.92584033613446</v>
      </c>
      <c r="K209" s="50">
        <f t="shared" si="38"/>
        <v>1460.921847503444</v>
      </c>
      <c r="L209" s="50">
        <f t="shared" si="39"/>
        <v>1575817.2820546541</v>
      </c>
      <c r="M209" s="50"/>
      <c r="N209" s="93">
        <f t="shared" si="29"/>
        <v>1575817.2820546541</v>
      </c>
      <c r="O209" s="33"/>
    </row>
    <row r="210" spans="1:15" s="31" customFormat="1" x14ac:dyDescent="0.25">
      <c r="A210" s="35"/>
      <c r="B210" s="51" t="s">
        <v>135</v>
      </c>
      <c r="C210" s="35">
        <v>4</v>
      </c>
      <c r="D210" s="55">
        <v>32.839999999999996</v>
      </c>
      <c r="E210" s="102">
        <v>1234</v>
      </c>
      <c r="F210" s="125">
        <v>887868.7</v>
      </c>
      <c r="G210" s="41">
        <v>100</v>
      </c>
      <c r="H210" s="50">
        <f t="shared" si="36"/>
        <v>887868.7</v>
      </c>
      <c r="I210" s="50">
        <f t="shared" si="35"/>
        <v>0</v>
      </c>
      <c r="J210" s="50">
        <f t="shared" si="37"/>
        <v>719.50461912479739</v>
      </c>
      <c r="K210" s="50">
        <f t="shared" si="38"/>
        <v>1467.3430687147811</v>
      </c>
      <c r="L210" s="50">
        <f t="shared" si="39"/>
        <v>1743902.2338265479</v>
      </c>
      <c r="M210" s="50"/>
      <c r="N210" s="93">
        <f t="shared" si="29"/>
        <v>1743902.2338265479</v>
      </c>
      <c r="O210" s="33"/>
    </row>
    <row r="211" spans="1:15" s="31" customFormat="1" x14ac:dyDescent="0.25">
      <c r="A211" s="35"/>
      <c r="B211" s="51" t="s">
        <v>136</v>
      </c>
      <c r="C211" s="35">
        <v>4</v>
      </c>
      <c r="D211" s="55">
        <v>12.6798</v>
      </c>
      <c r="E211" s="102">
        <v>554</v>
      </c>
      <c r="F211" s="125">
        <v>383608.8</v>
      </c>
      <c r="G211" s="41">
        <v>100</v>
      </c>
      <c r="H211" s="50">
        <f t="shared" si="36"/>
        <v>383608.8</v>
      </c>
      <c r="I211" s="50">
        <f t="shared" si="35"/>
        <v>0</v>
      </c>
      <c r="J211" s="50">
        <f t="shared" si="37"/>
        <v>692.43465703971117</v>
      </c>
      <c r="K211" s="50">
        <f t="shared" si="38"/>
        <v>1494.4130307998676</v>
      </c>
      <c r="L211" s="50">
        <f t="shared" si="39"/>
        <v>1460041.0051262013</v>
      </c>
      <c r="M211" s="50"/>
      <c r="N211" s="93">
        <f t="shared" ref="N211:N255" si="40">L211+M211</f>
        <v>1460041.0051262013</v>
      </c>
      <c r="O211" s="33"/>
    </row>
    <row r="212" spans="1:15" s="31" customFormat="1" x14ac:dyDescent="0.25">
      <c r="A212" s="35"/>
      <c r="B212" s="51" t="s">
        <v>137</v>
      </c>
      <c r="C212" s="35">
        <v>4</v>
      </c>
      <c r="D212" s="55">
        <v>7.3449</v>
      </c>
      <c r="E212" s="102">
        <v>715</v>
      </c>
      <c r="F212" s="125">
        <v>470528.4</v>
      </c>
      <c r="G212" s="41">
        <v>100</v>
      </c>
      <c r="H212" s="50">
        <f t="shared" si="36"/>
        <v>470528.4</v>
      </c>
      <c r="I212" s="50">
        <f t="shared" si="35"/>
        <v>0</v>
      </c>
      <c r="J212" s="50">
        <f t="shared" si="37"/>
        <v>658.0816783216784</v>
      </c>
      <c r="K212" s="50">
        <f t="shared" si="38"/>
        <v>1528.7660095179003</v>
      </c>
      <c r="L212" s="50">
        <f t="shared" si="39"/>
        <v>1504142.2195054223</v>
      </c>
      <c r="M212" s="50"/>
      <c r="N212" s="93">
        <f t="shared" si="40"/>
        <v>1504142.2195054223</v>
      </c>
      <c r="O212" s="33"/>
    </row>
    <row r="213" spans="1:15" s="31" customFormat="1" x14ac:dyDescent="0.25">
      <c r="A213" s="35"/>
      <c r="B213" s="51" t="s">
        <v>138</v>
      </c>
      <c r="C213" s="35">
        <v>4</v>
      </c>
      <c r="D213" s="55">
        <v>45.099099999999993</v>
      </c>
      <c r="E213" s="102">
        <v>1976</v>
      </c>
      <c r="F213" s="125">
        <v>1786775</v>
      </c>
      <c r="G213" s="41">
        <v>100</v>
      </c>
      <c r="H213" s="50">
        <f t="shared" si="36"/>
        <v>1786775</v>
      </c>
      <c r="I213" s="50">
        <f t="shared" si="35"/>
        <v>0</v>
      </c>
      <c r="J213" s="50">
        <f t="shared" si="37"/>
        <v>904.2383603238867</v>
      </c>
      <c r="K213" s="50">
        <f t="shared" si="38"/>
        <v>1282.6093275156918</v>
      </c>
      <c r="L213" s="50">
        <f t="shared" si="39"/>
        <v>1871110.0284275503</v>
      </c>
      <c r="M213" s="50"/>
      <c r="N213" s="93">
        <f t="shared" si="40"/>
        <v>1871110.0284275503</v>
      </c>
      <c r="O213" s="33"/>
    </row>
    <row r="214" spans="1:15" s="31" customFormat="1" x14ac:dyDescent="0.25">
      <c r="A214" s="35"/>
      <c r="B214" s="51" t="s">
        <v>139</v>
      </c>
      <c r="C214" s="35">
        <v>4</v>
      </c>
      <c r="D214" s="55">
        <v>16.179600000000001</v>
      </c>
      <c r="E214" s="102">
        <v>1009</v>
      </c>
      <c r="F214" s="125">
        <v>839343.1</v>
      </c>
      <c r="G214" s="41">
        <v>100</v>
      </c>
      <c r="H214" s="50">
        <f t="shared" si="36"/>
        <v>839343.1</v>
      </c>
      <c r="I214" s="50">
        <f t="shared" si="35"/>
        <v>0</v>
      </c>
      <c r="J214" s="50">
        <f t="shared" si="37"/>
        <v>831.85639246778987</v>
      </c>
      <c r="K214" s="50">
        <f t="shared" si="38"/>
        <v>1354.9912953717887</v>
      </c>
      <c r="L214" s="50">
        <f t="shared" si="39"/>
        <v>1493965.0481905271</v>
      </c>
      <c r="M214" s="50"/>
      <c r="N214" s="93">
        <f t="shared" si="40"/>
        <v>1493965.0481905271</v>
      </c>
      <c r="O214" s="33"/>
    </row>
    <row r="215" spans="1:15" s="31" customFormat="1" x14ac:dyDescent="0.25">
      <c r="A215" s="35"/>
      <c r="B215" s="51" t="s">
        <v>753</v>
      </c>
      <c r="C215" s="35">
        <v>4</v>
      </c>
      <c r="D215" s="55">
        <v>32.394000000000005</v>
      </c>
      <c r="E215" s="102">
        <v>1752</v>
      </c>
      <c r="F215" s="125">
        <v>1150439.6000000001</v>
      </c>
      <c r="G215" s="41">
        <v>100</v>
      </c>
      <c r="H215" s="50">
        <f t="shared" si="36"/>
        <v>1150439.6000000001</v>
      </c>
      <c r="I215" s="50">
        <f t="shared" si="35"/>
        <v>0</v>
      </c>
      <c r="J215" s="50">
        <f t="shared" si="37"/>
        <v>656.64360730593614</v>
      </c>
      <c r="K215" s="50">
        <f t="shared" si="38"/>
        <v>1530.2040805336424</v>
      </c>
      <c r="L215" s="50">
        <f t="shared" si="39"/>
        <v>1940290.8169739165</v>
      </c>
      <c r="M215" s="50"/>
      <c r="N215" s="93">
        <f t="shared" si="40"/>
        <v>1940290.8169739165</v>
      </c>
      <c r="O215" s="33"/>
    </row>
    <row r="216" spans="1:15" s="31" customFormat="1" x14ac:dyDescent="0.25">
      <c r="A216" s="35"/>
      <c r="B216" s="51" t="s">
        <v>140</v>
      </c>
      <c r="C216" s="35">
        <v>4</v>
      </c>
      <c r="D216" s="55">
        <v>25.742600000000003</v>
      </c>
      <c r="E216" s="102">
        <v>925</v>
      </c>
      <c r="F216" s="125">
        <v>509662.7</v>
      </c>
      <c r="G216" s="41">
        <v>100</v>
      </c>
      <c r="H216" s="50">
        <f t="shared" si="36"/>
        <v>509662.7</v>
      </c>
      <c r="I216" s="50">
        <f t="shared" si="35"/>
        <v>0</v>
      </c>
      <c r="J216" s="50">
        <f t="shared" si="37"/>
        <v>550.9867027027027</v>
      </c>
      <c r="K216" s="50">
        <f t="shared" si="38"/>
        <v>1635.860985136876</v>
      </c>
      <c r="L216" s="50">
        <f t="shared" si="39"/>
        <v>1755233.1522501472</v>
      </c>
      <c r="M216" s="50"/>
      <c r="N216" s="93">
        <f t="shared" si="40"/>
        <v>1755233.1522501472</v>
      </c>
      <c r="O216" s="33"/>
    </row>
    <row r="217" spans="1:15" s="31" customFormat="1" x14ac:dyDescent="0.25">
      <c r="A217" s="35"/>
      <c r="B217" s="51" t="s">
        <v>141</v>
      </c>
      <c r="C217" s="35">
        <v>4</v>
      </c>
      <c r="D217" s="55">
        <v>45.363399999999999</v>
      </c>
      <c r="E217" s="102">
        <v>1513</v>
      </c>
      <c r="F217" s="125">
        <v>1006962</v>
      </c>
      <c r="G217" s="41">
        <v>100</v>
      </c>
      <c r="H217" s="50">
        <f t="shared" si="36"/>
        <v>1006962</v>
      </c>
      <c r="I217" s="50">
        <f t="shared" si="35"/>
        <v>0</v>
      </c>
      <c r="J217" s="50">
        <f t="shared" si="37"/>
        <v>665.53998678122935</v>
      </c>
      <c r="K217" s="50">
        <f t="shared" si="38"/>
        <v>1521.3077010583493</v>
      </c>
      <c r="L217" s="50">
        <f t="shared" si="39"/>
        <v>1937846.9520989223</v>
      </c>
      <c r="M217" s="50"/>
      <c r="N217" s="93">
        <f t="shared" si="40"/>
        <v>1937846.9520989223</v>
      </c>
      <c r="O217" s="33"/>
    </row>
    <row r="218" spans="1:15" s="31" customFormat="1" x14ac:dyDescent="0.25">
      <c r="A218" s="35"/>
      <c r="B218" s="51" t="s">
        <v>754</v>
      </c>
      <c r="C218" s="35">
        <v>4</v>
      </c>
      <c r="D218" s="55">
        <v>39.507899999999999</v>
      </c>
      <c r="E218" s="102">
        <v>1370</v>
      </c>
      <c r="F218" s="125">
        <v>924086.2</v>
      </c>
      <c r="G218" s="41">
        <v>100</v>
      </c>
      <c r="H218" s="50">
        <f t="shared" si="36"/>
        <v>924086.2</v>
      </c>
      <c r="I218" s="50">
        <f t="shared" si="35"/>
        <v>0</v>
      </c>
      <c r="J218" s="50">
        <f t="shared" si="37"/>
        <v>674.51547445255471</v>
      </c>
      <c r="K218" s="50">
        <f t="shared" si="38"/>
        <v>1512.3322133870238</v>
      </c>
      <c r="L218" s="50">
        <f t="shared" si="39"/>
        <v>1856999.5187215311</v>
      </c>
      <c r="M218" s="50"/>
      <c r="N218" s="93">
        <f t="shared" si="40"/>
        <v>1856999.5187215311</v>
      </c>
      <c r="O218" s="33"/>
    </row>
    <row r="219" spans="1:15" s="31" customFormat="1" x14ac:dyDescent="0.25">
      <c r="A219" s="35"/>
      <c r="B219" s="51" t="s">
        <v>755</v>
      </c>
      <c r="C219" s="35">
        <v>4</v>
      </c>
      <c r="D219" s="55">
        <v>49.061099999999996</v>
      </c>
      <c r="E219" s="102">
        <v>4754</v>
      </c>
      <c r="F219" s="125">
        <v>2421817.7000000002</v>
      </c>
      <c r="G219" s="41">
        <v>100</v>
      </c>
      <c r="H219" s="50">
        <f t="shared" si="36"/>
        <v>2421817.7000000002</v>
      </c>
      <c r="I219" s="50">
        <f t="shared" si="35"/>
        <v>0</v>
      </c>
      <c r="J219" s="50">
        <f t="shared" si="37"/>
        <v>509.42736642827094</v>
      </c>
      <c r="K219" s="50">
        <f t="shared" si="38"/>
        <v>1677.4203214113077</v>
      </c>
      <c r="L219" s="50">
        <f t="shared" si="39"/>
        <v>3007516.7588468459</v>
      </c>
      <c r="M219" s="50"/>
      <c r="N219" s="93">
        <f t="shared" si="40"/>
        <v>3007516.7588468459</v>
      </c>
      <c r="O219" s="33"/>
    </row>
    <row r="220" spans="1:15" s="31" customFormat="1" x14ac:dyDescent="0.25">
      <c r="A220" s="35"/>
      <c r="B220" s="51" t="s">
        <v>143</v>
      </c>
      <c r="C220" s="35">
        <v>4</v>
      </c>
      <c r="D220" s="55">
        <v>15.988299999999999</v>
      </c>
      <c r="E220" s="102">
        <v>988</v>
      </c>
      <c r="F220" s="125">
        <v>389298.8</v>
      </c>
      <c r="G220" s="41">
        <v>100</v>
      </c>
      <c r="H220" s="50">
        <f t="shared" si="36"/>
        <v>389298.8</v>
      </c>
      <c r="I220" s="50">
        <f t="shared" si="35"/>
        <v>0</v>
      </c>
      <c r="J220" s="50">
        <f t="shared" si="37"/>
        <v>394.02712550607288</v>
      </c>
      <c r="K220" s="50">
        <f t="shared" si="38"/>
        <v>1792.8205623335057</v>
      </c>
      <c r="L220" s="50">
        <f t="shared" si="39"/>
        <v>1847762.5268538827</v>
      </c>
      <c r="M220" s="50"/>
      <c r="N220" s="93">
        <f t="shared" si="40"/>
        <v>1847762.5268538827</v>
      </c>
      <c r="O220" s="33"/>
    </row>
    <row r="221" spans="1:15" s="31" customFormat="1" x14ac:dyDescent="0.25">
      <c r="A221" s="35"/>
      <c r="B221" s="51" t="s">
        <v>756</v>
      </c>
      <c r="C221" s="35">
        <v>4</v>
      </c>
      <c r="D221" s="55">
        <v>22.875599999999999</v>
      </c>
      <c r="E221" s="102">
        <v>1592</v>
      </c>
      <c r="F221" s="125">
        <v>888597.9</v>
      </c>
      <c r="G221" s="41">
        <v>100</v>
      </c>
      <c r="H221" s="50">
        <f t="shared" si="36"/>
        <v>888597.9</v>
      </c>
      <c r="I221" s="50">
        <f t="shared" si="35"/>
        <v>0</v>
      </c>
      <c r="J221" s="50">
        <f t="shared" si="37"/>
        <v>558.16451005025124</v>
      </c>
      <c r="K221" s="50">
        <f t="shared" si="38"/>
        <v>1628.6831777893274</v>
      </c>
      <c r="L221" s="50">
        <f t="shared" si="39"/>
        <v>1922627.2999127638</v>
      </c>
      <c r="M221" s="50"/>
      <c r="N221" s="93">
        <f t="shared" si="40"/>
        <v>1922627.2999127638</v>
      </c>
      <c r="O221" s="33"/>
    </row>
    <row r="222" spans="1:15" s="31" customFormat="1" x14ac:dyDescent="0.25">
      <c r="A222" s="35"/>
      <c r="B222" s="51" t="s">
        <v>144</v>
      </c>
      <c r="C222" s="35">
        <v>4</v>
      </c>
      <c r="D222" s="55">
        <v>21.118200000000002</v>
      </c>
      <c r="E222" s="102">
        <v>1578</v>
      </c>
      <c r="F222" s="125">
        <v>1066845.6000000001</v>
      </c>
      <c r="G222" s="41">
        <v>100</v>
      </c>
      <c r="H222" s="50">
        <f t="shared" si="36"/>
        <v>1066845.6000000001</v>
      </c>
      <c r="I222" s="50">
        <f t="shared" si="35"/>
        <v>0</v>
      </c>
      <c r="J222" s="50">
        <f t="shared" si="37"/>
        <v>676.07452471482895</v>
      </c>
      <c r="K222" s="50">
        <f t="shared" si="38"/>
        <v>1510.7731631247498</v>
      </c>
      <c r="L222" s="50">
        <f t="shared" si="39"/>
        <v>1811619.4436268134</v>
      </c>
      <c r="M222" s="50"/>
      <c r="N222" s="93">
        <f t="shared" si="40"/>
        <v>1811619.4436268134</v>
      </c>
      <c r="O222" s="33"/>
    </row>
    <row r="223" spans="1:15" s="31" customFormat="1" x14ac:dyDescent="0.25">
      <c r="A223" s="35"/>
      <c r="B223" s="51" t="s">
        <v>145</v>
      </c>
      <c r="C223" s="35">
        <v>4</v>
      </c>
      <c r="D223" s="55">
        <v>37.408799999999999</v>
      </c>
      <c r="E223" s="102">
        <v>2243</v>
      </c>
      <c r="F223" s="125">
        <v>1060746.8</v>
      </c>
      <c r="G223" s="41">
        <v>100</v>
      </c>
      <c r="H223" s="50">
        <f t="shared" si="36"/>
        <v>1060746.8</v>
      </c>
      <c r="I223" s="50">
        <f t="shared" si="35"/>
        <v>0</v>
      </c>
      <c r="J223" s="50">
        <f t="shared" si="37"/>
        <v>472.91431119037009</v>
      </c>
      <c r="K223" s="50">
        <f t="shared" si="38"/>
        <v>1713.9333766492086</v>
      </c>
      <c r="L223" s="50">
        <f t="shared" si="39"/>
        <v>2259257.5135294525</v>
      </c>
      <c r="M223" s="50"/>
      <c r="N223" s="93">
        <f t="shared" si="40"/>
        <v>2259257.5135294525</v>
      </c>
      <c r="O223" s="33"/>
    </row>
    <row r="224" spans="1:15" s="31" customFormat="1" x14ac:dyDescent="0.25">
      <c r="A224" s="35"/>
      <c r="B224" s="51" t="s">
        <v>146</v>
      </c>
      <c r="C224" s="35">
        <v>4</v>
      </c>
      <c r="D224" s="55">
        <v>21.036799999999999</v>
      </c>
      <c r="E224" s="102">
        <v>914</v>
      </c>
      <c r="F224" s="125">
        <v>570131.9</v>
      </c>
      <c r="G224" s="41">
        <v>100</v>
      </c>
      <c r="H224" s="50">
        <f t="shared" si="36"/>
        <v>570131.9</v>
      </c>
      <c r="I224" s="50">
        <f t="shared" si="35"/>
        <v>0</v>
      </c>
      <c r="J224" s="50">
        <f t="shared" si="37"/>
        <v>623.77669584245075</v>
      </c>
      <c r="K224" s="50">
        <f t="shared" si="38"/>
        <v>1563.0709919971277</v>
      </c>
      <c r="L224" s="50">
        <f t="shared" si="39"/>
        <v>1665723.5540438765</v>
      </c>
      <c r="M224" s="50"/>
      <c r="N224" s="93">
        <f t="shared" si="40"/>
        <v>1665723.5540438765</v>
      </c>
      <c r="O224" s="33"/>
    </row>
    <row r="225" spans="1:15" s="31" customFormat="1" x14ac:dyDescent="0.25">
      <c r="A225" s="35"/>
      <c r="B225" s="51"/>
      <c r="C225" s="35"/>
      <c r="D225" s="55">
        <v>0</v>
      </c>
      <c r="E225" s="104"/>
      <c r="F225" s="42"/>
      <c r="G225" s="42"/>
      <c r="H225" s="42"/>
      <c r="I225" s="42"/>
      <c r="J225" s="32"/>
      <c r="K225" s="50"/>
      <c r="L225" s="50"/>
      <c r="M225" s="50"/>
      <c r="N225" s="93"/>
      <c r="O225" s="33"/>
    </row>
    <row r="226" spans="1:15" s="31" customFormat="1" x14ac:dyDescent="0.25">
      <c r="A226" s="30" t="s">
        <v>147</v>
      </c>
      <c r="B226" s="43" t="s">
        <v>2</v>
      </c>
      <c r="C226" s="44"/>
      <c r="D226" s="57">
        <f>D227</f>
        <v>1185.1591000000001</v>
      </c>
      <c r="E226" s="105">
        <f>E227</f>
        <v>60926</v>
      </c>
      <c r="F226" s="37"/>
      <c r="G226" s="38"/>
      <c r="H226" s="37">
        <f>H228</f>
        <v>14301796.025</v>
      </c>
      <c r="I226" s="37">
        <f>I228</f>
        <v>-14301796.025</v>
      </c>
      <c r="J226" s="37"/>
      <c r="K226" s="50"/>
      <c r="L226" s="50"/>
      <c r="M226" s="46">
        <f>M228</f>
        <v>27069619.287167259</v>
      </c>
      <c r="N226" s="91">
        <f t="shared" si="40"/>
        <v>27069619.287167259</v>
      </c>
      <c r="O226" s="33"/>
    </row>
    <row r="227" spans="1:15" s="31" customFormat="1" x14ac:dyDescent="0.25">
      <c r="A227" s="30" t="s">
        <v>147</v>
      </c>
      <c r="B227" s="43" t="s">
        <v>3</v>
      </c>
      <c r="C227" s="44"/>
      <c r="D227" s="57">
        <f>SUM(D229:D255)</f>
        <v>1185.1591000000001</v>
      </c>
      <c r="E227" s="105">
        <f>SUM(E229:E255)</f>
        <v>60926</v>
      </c>
      <c r="F227" s="37">
        <f>SUM(F229:F255)</f>
        <v>92942308.700000048</v>
      </c>
      <c r="G227" s="41"/>
      <c r="H227" s="37">
        <f>SUM(H229:H255)</f>
        <v>64338716.650000006</v>
      </c>
      <c r="I227" s="37">
        <f>SUM(I229:I255)</f>
        <v>28603592.050000001</v>
      </c>
      <c r="J227" s="37"/>
      <c r="K227" s="50"/>
      <c r="L227" s="37">
        <f>SUM(L229:L255)</f>
        <v>54826129.332659252</v>
      </c>
      <c r="M227" s="50"/>
      <c r="N227" s="91">
        <f t="shared" si="40"/>
        <v>54826129.332659252</v>
      </c>
      <c r="O227" s="33"/>
    </row>
    <row r="228" spans="1:15" s="31" customFormat="1" x14ac:dyDescent="0.25">
      <c r="A228" s="35"/>
      <c r="B228" s="51" t="s">
        <v>26</v>
      </c>
      <c r="C228" s="35">
        <v>2</v>
      </c>
      <c r="D228" s="55">
        <v>0</v>
      </c>
      <c r="E228" s="106"/>
      <c r="F228" s="126"/>
      <c r="G228" s="41">
        <v>25</v>
      </c>
      <c r="H228" s="50">
        <f>F232*G228/100</f>
        <v>14301796.025</v>
      </c>
      <c r="I228" s="50">
        <f t="shared" ref="I228:I255" si="41">F228-H228</f>
        <v>-14301796.025</v>
      </c>
      <c r="J228" s="50"/>
      <c r="K228" s="50"/>
      <c r="L228" s="50"/>
      <c r="M228" s="50">
        <f>($L$7*$L$8*E226/$L$10)+($L$7*$L$9*D226/$L$11)</f>
        <v>27069619.287167259</v>
      </c>
      <c r="N228" s="93">
        <f t="shared" si="40"/>
        <v>27069619.287167259</v>
      </c>
      <c r="O228" s="33"/>
    </row>
    <row r="229" spans="1:15" s="31" customFormat="1" x14ac:dyDescent="0.25">
      <c r="A229" s="35"/>
      <c r="B229" s="51" t="s">
        <v>148</v>
      </c>
      <c r="C229" s="35">
        <v>4</v>
      </c>
      <c r="D229" s="55">
        <f>40.607+12.97</f>
        <v>53.576999999999998</v>
      </c>
      <c r="E229" s="102">
        <v>1490</v>
      </c>
      <c r="F229" s="126">
        <v>1101195.8999999999</v>
      </c>
      <c r="G229" s="41">
        <v>100</v>
      </c>
      <c r="H229" s="50">
        <f>F229*G229/100</f>
        <v>1101195.8999999999</v>
      </c>
      <c r="I229" s="50">
        <f t="shared" si="41"/>
        <v>0</v>
      </c>
      <c r="J229" s="50">
        <f t="shared" ref="J229:J255" si="42">F229/E229</f>
        <v>739.05765100671135</v>
      </c>
      <c r="K229" s="50">
        <f t="shared" ref="K229:K255" si="43">$J$11*$J$19-J229</f>
        <v>1447.7900368328674</v>
      </c>
      <c r="L229" s="50">
        <f t="shared" ref="L229:L255" si="44">IF(K229&gt;0,$J$7*$J$8*(K229/$K$19),0)+$J$7*$J$9*(E229/$E$19)+$J$7*$J$10*(D229/$D$19)</f>
        <v>1916800.9223598568</v>
      </c>
      <c r="M229" s="50"/>
      <c r="N229" s="93">
        <f t="shared" si="40"/>
        <v>1916800.9223598568</v>
      </c>
      <c r="O229" s="33"/>
    </row>
    <row r="230" spans="1:15" s="31" customFormat="1" x14ac:dyDescent="0.25">
      <c r="A230" s="35"/>
      <c r="B230" s="51" t="s">
        <v>149</v>
      </c>
      <c r="C230" s="35">
        <v>4</v>
      </c>
      <c r="D230" s="55">
        <f>32.3264+4.94</f>
        <v>37.266399999999997</v>
      </c>
      <c r="E230" s="102">
        <v>1678</v>
      </c>
      <c r="F230" s="126">
        <v>720592.3</v>
      </c>
      <c r="G230" s="41">
        <v>100</v>
      </c>
      <c r="H230" s="50">
        <f t="shared" ref="H230:H255" si="45">F230*G230/100</f>
        <v>720592.3</v>
      </c>
      <c r="I230" s="50">
        <f t="shared" si="41"/>
        <v>0</v>
      </c>
      <c r="J230" s="50">
        <f t="shared" si="42"/>
        <v>429.43522050059596</v>
      </c>
      <c r="K230" s="50">
        <f t="shared" si="43"/>
        <v>1757.4124673389827</v>
      </c>
      <c r="L230" s="50">
        <f t="shared" si="44"/>
        <v>2133862.2057674658</v>
      </c>
      <c r="M230" s="50"/>
      <c r="N230" s="93">
        <f t="shared" si="40"/>
        <v>2133862.2057674658</v>
      </c>
      <c r="O230" s="33"/>
    </row>
    <row r="231" spans="1:15" s="31" customFormat="1" x14ac:dyDescent="0.25">
      <c r="A231" s="35"/>
      <c r="B231" s="51" t="s">
        <v>150</v>
      </c>
      <c r="C231" s="35">
        <v>4</v>
      </c>
      <c r="D231" s="55">
        <v>42.942499999999995</v>
      </c>
      <c r="E231" s="102">
        <v>2496</v>
      </c>
      <c r="F231" s="126">
        <v>4064065.4</v>
      </c>
      <c r="G231" s="41">
        <v>100</v>
      </c>
      <c r="H231" s="50">
        <f t="shared" si="45"/>
        <v>4064065.4</v>
      </c>
      <c r="I231" s="50">
        <f t="shared" si="41"/>
        <v>0</v>
      </c>
      <c r="J231" s="50">
        <f t="shared" si="42"/>
        <v>1628.2313301282052</v>
      </c>
      <c r="K231" s="50">
        <f t="shared" si="43"/>
        <v>558.61635771137344</v>
      </c>
      <c r="L231" s="50">
        <f t="shared" si="44"/>
        <v>1409991.68196919</v>
      </c>
      <c r="M231" s="50"/>
      <c r="N231" s="93">
        <f t="shared" si="40"/>
        <v>1409991.68196919</v>
      </c>
      <c r="O231" s="33"/>
    </row>
    <row r="232" spans="1:15" s="31" customFormat="1" x14ac:dyDescent="0.25">
      <c r="A232" s="35"/>
      <c r="B232" s="51" t="s">
        <v>147</v>
      </c>
      <c r="C232" s="35">
        <v>3</v>
      </c>
      <c r="D232" s="54">
        <v>83.171599999999998</v>
      </c>
      <c r="E232" s="102">
        <v>12784</v>
      </c>
      <c r="F232" s="126">
        <v>57207184.100000001</v>
      </c>
      <c r="G232" s="41">
        <v>50</v>
      </c>
      <c r="H232" s="50">
        <f t="shared" si="45"/>
        <v>28603592.050000001</v>
      </c>
      <c r="I232" s="50">
        <f t="shared" si="41"/>
        <v>28603592.050000001</v>
      </c>
      <c r="J232" s="50">
        <f t="shared" si="42"/>
        <v>4474.9048889236547</v>
      </c>
      <c r="K232" s="50">
        <f t="shared" si="43"/>
        <v>-2288.057201084076</v>
      </c>
      <c r="L232" s="50">
        <f t="shared" si="44"/>
        <v>4096511.2965102242</v>
      </c>
      <c r="M232" s="50"/>
      <c r="N232" s="93">
        <f t="shared" si="40"/>
        <v>4096511.2965102242</v>
      </c>
      <c r="O232" s="33"/>
    </row>
    <row r="233" spans="1:15" s="31" customFormat="1" x14ac:dyDescent="0.25">
      <c r="A233" s="35"/>
      <c r="B233" s="51" t="s">
        <v>151</v>
      </c>
      <c r="C233" s="35">
        <v>4</v>
      </c>
      <c r="D233" s="55">
        <v>49.081599999999995</v>
      </c>
      <c r="E233" s="102">
        <v>2189</v>
      </c>
      <c r="F233" s="126">
        <v>929743.1</v>
      </c>
      <c r="G233" s="41">
        <v>100</v>
      </c>
      <c r="H233" s="50">
        <f t="shared" si="45"/>
        <v>929743.1</v>
      </c>
      <c r="I233" s="50">
        <f t="shared" si="41"/>
        <v>0</v>
      </c>
      <c r="J233" s="50">
        <f t="shared" si="42"/>
        <v>424.73417085427133</v>
      </c>
      <c r="K233" s="50">
        <f t="shared" si="43"/>
        <v>1762.1135169853073</v>
      </c>
      <c r="L233" s="50">
        <f t="shared" si="44"/>
        <v>2349109.5968061481</v>
      </c>
      <c r="M233" s="50"/>
      <c r="N233" s="93">
        <f t="shared" si="40"/>
        <v>2349109.5968061481</v>
      </c>
      <c r="O233" s="33"/>
    </row>
    <row r="234" spans="1:15" s="31" customFormat="1" x14ac:dyDescent="0.25">
      <c r="A234" s="35"/>
      <c r="B234" s="51" t="s">
        <v>152</v>
      </c>
      <c r="C234" s="35">
        <v>4</v>
      </c>
      <c r="D234" s="55">
        <v>28.877700000000001</v>
      </c>
      <c r="E234" s="102">
        <v>1057</v>
      </c>
      <c r="F234" s="126">
        <v>579611.69999999995</v>
      </c>
      <c r="G234" s="41">
        <v>100</v>
      </c>
      <c r="H234" s="50">
        <f t="shared" si="45"/>
        <v>579611.69999999995</v>
      </c>
      <c r="I234" s="50">
        <f t="shared" si="41"/>
        <v>0</v>
      </c>
      <c r="J234" s="50">
        <f t="shared" si="42"/>
        <v>548.35543992431406</v>
      </c>
      <c r="K234" s="50">
        <f t="shared" si="43"/>
        <v>1638.4922479152647</v>
      </c>
      <c r="L234" s="50">
        <f t="shared" si="44"/>
        <v>1812468.7129850478</v>
      </c>
      <c r="M234" s="50"/>
      <c r="N234" s="93">
        <f t="shared" si="40"/>
        <v>1812468.7129850478</v>
      </c>
      <c r="O234" s="33"/>
    </row>
    <row r="235" spans="1:15" s="31" customFormat="1" x14ac:dyDescent="0.25">
      <c r="A235" s="35"/>
      <c r="B235" s="51" t="s">
        <v>153</v>
      </c>
      <c r="C235" s="35">
        <v>4</v>
      </c>
      <c r="D235" s="55">
        <v>23.430599999999998</v>
      </c>
      <c r="E235" s="102">
        <v>724</v>
      </c>
      <c r="F235" s="126">
        <v>557028.19999999995</v>
      </c>
      <c r="G235" s="41">
        <v>100</v>
      </c>
      <c r="H235" s="50">
        <f t="shared" si="45"/>
        <v>557028.19999999995</v>
      </c>
      <c r="I235" s="50">
        <f t="shared" si="41"/>
        <v>0</v>
      </c>
      <c r="J235" s="50">
        <f t="shared" si="42"/>
        <v>769.37596685082872</v>
      </c>
      <c r="K235" s="50">
        <f t="shared" si="43"/>
        <v>1417.4717209887499</v>
      </c>
      <c r="L235" s="50">
        <f t="shared" si="44"/>
        <v>1505207.2503059916</v>
      </c>
      <c r="M235" s="50"/>
      <c r="N235" s="93">
        <f t="shared" si="40"/>
        <v>1505207.2503059916</v>
      </c>
      <c r="O235" s="33"/>
    </row>
    <row r="236" spans="1:15" s="31" customFormat="1" x14ac:dyDescent="0.25">
      <c r="A236" s="35"/>
      <c r="B236" s="51" t="s">
        <v>154</v>
      </c>
      <c r="C236" s="35">
        <v>4</v>
      </c>
      <c r="D236" s="55">
        <v>31.651100000000003</v>
      </c>
      <c r="E236" s="102">
        <v>2313</v>
      </c>
      <c r="F236" s="126">
        <v>1344685.8</v>
      </c>
      <c r="G236" s="41">
        <v>100</v>
      </c>
      <c r="H236" s="50">
        <f t="shared" si="45"/>
        <v>1344685.8</v>
      </c>
      <c r="I236" s="50">
        <f t="shared" si="41"/>
        <v>0</v>
      </c>
      <c r="J236" s="50">
        <f t="shared" si="42"/>
        <v>581.36005188067452</v>
      </c>
      <c r="K236" s="50">
        <f t="shared" si="43"/>
        <v>1605.4876359589041</v>
      </c>
      <c r="L236" s="50">
        <f t="shared" si="44"/>
        <v>2157461.5709907804</v>
      </c>
      <c r="M236" s="50"/>
      <c r="N236" s="93">
        <f t="shared" si="40"/>
        <v>2157461.5709907804</v>
      </c>
      <c r="O236" s="33"/>
    </row>
    <row r="237" spans="1:15" s="31" customFormat="1" x14ac:dyDescent="0.25">
      <c r="A237" s="35"/>
      <c r="B237" s="51" t="s">
        <v>155</v>
      </c>
      <c r="C237" s="35">
        <v>4</v>
      </c>
      <c r="D237" s="55">
        <v>33.021000000000001</v>
      </c>
      <c r="E237" s="102">
        <v>1005</v>
      </c>
      <c r="F237" s="126">
        <v>577125.69999999995</v>
      </c>
      <c r="G237" s="41">
        <v>100</v>
      </c>
      <c r="H237" s="50">
        <f t="shared" si="45"/>
        <v>577125.69999999995</v>
      </c>
      <c r="I237" s="50">
        <f t="shared" si="41"/>
        <v>0</v>
      </c>
      <c r="J237" s="50">
        <f t="shared" si="42"/>
        <v>574.25442786069652</v>
      </c>
      <c r="K237" s="50">
        <f t="shared" si="43"/>
        <v>1612.5932599788821</v>
      </c>
      <c r="L237" s="50">
        <f t="shared" si="44"/>
        <v>1799600.6839996204</v>
      </c>
      <c r="M237" s="50"/>
      <c r="N237" s="93">
        <f t="shared" si="40"/>
        <v>1799600.6839996204</v>
      </c>
      <c r="O237" s="33"/>
    </row>
    <row r="238" spans="1:15" s="31" customFormat="1" x14ac:dyDescent="0.25">
      <c r="A238" s="35"/>
      <c r="B238" s="51" t="s">
        <v>156</v>
      </c>
      <c r="C238" s="35">
        <v>4</v>
      </c>
      <c r="D238" s="55">
        <f>59.4718-12.97</f>
        <v>46.501800000000003</v>
      </c>
      <c r="E238" s="102">
        <v>1271</v>
      </c>
      <c r="F238" s="126">
        <v>620425.30000000005</v>
      </c>
      <c r="G238" s="41">
        <v>100</v>
      </c>
      <c r="H238" s="50">
        <f t="shared" si="45"/>
        <v>620425.30000000005</v>
      </c>
      <c r="I238" s="50">
        <f t="shared" si="41"/>
        <v>0</v>
      </c>
      <c r="J238" s="50">
        <f t="shared" si="42"/>
        <v>488.13949645948077</v>
      </c>
      <c r="K238" s="50">
        <f t="shared" si="43"/>
        <v>1698.7081913800978</v>
      </c>
      <c r="L238" s="50">
        <f t="shared" si="44"/>
        <v>2021720.992132816</v>
      </c>
      <c r="M238" s="50"/>
      <c r="N238" s="93">
        <f t="shared" si="40"/>
        <v>2021720.992132816</v>
      </c>
      <c r="O238" s="33"/>
    </row>
    <row r="239" spans="1:15" s="31" customFormat="1" x14ac:dyDescent="0.25">
      <c r="A239" s="35"/>
      <c r="B239" s="51" t="s">
        <v>157</v>
      </c>
      <c r="C239" s="35">
        <v>4</v>
      </c>
      <c r="D239" s="54">
        <v>36.563699999999997</v>
      </c>
      <c r="E239" s="102">
        <v>3421</v>
      </c>
      <c r="F239" s="126">
        <v>2264993.2999999998</v>
      </c>
      <c r="G239" s="41">
        <v>100</v>
      </c>
      <c r="H239" s="50">
        <f t="shared" si="45"/>
        <v>2264993.2999999998</v>
      </c>
      <c r="I239" s="50">
        <f t="shared" si="41"/>
        <v>0</v>
      </c>
      <c r="J239" s="50">
        <f t="shared" si="42"/>
        <v>662.08515054077748</v>
      </c>
      <c r="K239" s="50">
        <f t="shared" si="43"/>
        <v>1524.7625372988011</v>
      </c>
      <c r="L239" s="50">
        <f t="shared" si="44"/>
        <v>2433101.6953994068</v>
      </c>
      <c r="M239" s="50"/>
      <c r="N239" s="93">
        <f t="shared" si="40"/>
        <v>2433101.6953994068</v>
      </c>
      <c r="O239" s="33"/>
    </row>
    <row r="240" spans="1:15" s="31" customFormat="1" x14ac:dyDescent="0.25">
      <c r="A240" s="35"/>
      <c r="B240" s="51" t="s">
        <v>158</v>
      </c>
      <c r="C240" s="35">
        <v>4</v>
      </c>
      <c r="D240" s="55">
        <v>52.251899999999992</v>
      </c>
      <c r="E240" s="102">
        <v>3498</v>
      </c>
      <c r="F240" s="126">
        <v>1901868.7</v>
      </c>
      <c r="G240" s="41">
        <v>100</v>
      </c>
      <c r="H240" s="50">
        <f t="shared" si="45"/>
        <v>1901868.7</v>
      </c>
      <c r="I240" s="50">
        <f t="shared" si="41"/>
        <v>0</v>
      </c>
      <c r="J240" s="50">
        <f t="shared" si="42"/>
        <v>543.70174385363066</v>
      </c>
      <c r="K240" s="50">
        <f t="shared" si="43"/>
        <v>1643.145943985948</v>
      </c>
      <c r="L240" s="50">
        <f t="shared" si="44"/>
        <v>2640532.3024308616</v>
      </c>
      <c r="M240" s="50"/>
      <c r="N240" s="93">
        <f t="shared" si="40"/>
        <v>2640532.3024308616</v>
      </c>
      <c r="O240" s="33"/>
    </row>
    <row r="241" spans="1:15" s="31" customFormat="1" x14ac:dyDescent="0.25">
      <c r="A241" s="35"/>
      <c r="B241" s="51" t="s">
        <v>159</v>
      </c>
      <c r="C241" s="35">
        <v>4</v>
      </c>
      <c r="D241" s="55">
        <v>24.103600000000004</v>
      </c>
      <c r="E241" s="102">
        <v>794</v>
      </c>
      <c r="F241" s="126">
        <v>581147.4</v>
      </c>
      <c r="G241" s="41">
        <v>100</v>
      </c>
      <c r="H241" s="50">
        <f t="shared" si="45"/>
        <v>581147.4</v>
      </c>
      <c r="I241" s="50">
        <f t="shared" si="41"/>
        <v>0</v>
      </c>
      <c r="J241" s="50">
        <f t="shared" si="42"/>
        <v>731.92367758186401</v>
      </c>
      <c r="K241" s="50">
        <f t="shared" si="43"/>
        <v>1454.9240102577146</v>
      </c>
      <c r="L241" s="50">
        <f t="shared" si="44"/>
        <v>1559724.6209203054</v>
      </c>
      <c r="M241" s="50"/>
      <c r="N241" s="93">
        <f t="shared" si="40"/>
        <v>1559724.6209203054</v>
      </c>
      <c r="O241" s="33"/>
    </row>
    <row r="242" spans="1:15" s="31" customFormat="1" x14ac:dyDescent="0.25">
      <c r="A242" s="35"/>
      <c r="B242" s="51" t="s">
        <v>160</v>
      </c>
      <c r="C242" s="35">
        <v>4</v>
      </c>
      <c r="D242" s="55">
        <v>28.624899999999997</v>
      </c>
      <c r="E242" s="102">
        <v>753</v>
      </c>
      <c r="F242" s="126">
        <v>667857.1</v>
      </c>
      <c r="G242" s="41">
        <v>100</v>
      </c>
      <c r="H242" s="50">
        <f t="shared" si="45"/>
        <v>667857.1</v>
      </c>
      <c r="I242" s="50">
        <f t="shared" si="41"/>
        <v>0</v>
      </c>
      <c r="J242" s="50">
        <f t="shared" si="42"/>
        <v>886.92841965471439</v>
      </c>
      <c r="K242" s="50">
        <f t="shared" si="43"/>
        <v>1299.9192681848642</v>
      </c>
      <c r="L242" s="50">
        <f t="shared" si="44"/>
        <v>1445698.9090802909</v>
      </c>
      <c r="M242" s="50"/>
      <c r="N242" s="93">
        <f t="shared" si="40"/>
        <v>1445698.9090802909</v>
      </c>
      <c r="O242" s="33"/>
    </row>
    <row r="243" spans="1:15" s="31" customFormat="1" x14ac:dyDescent="0.25">
      <c r="A243" s="35"/>
      <c r="B243" s="51" t="s">
        <v>757</v>
      </c>
      <c r="C243" s="35">
        <v>4</v>
      </c>
      <c r="D243" s="55">
        <v>32.481199999999994</v>
      </c>
      <c r="E243" s="102">
        <v>2119</v>
      </c>
      <c r="F243" s="126">
        <v>1456199.7</v>
      </c>
      <c r="G243" s="41">
        <v>100</v>
      </c>
      <c r="H243" s="50">
        <f t="shared" si="45"/>
        <v>1456199.7</v>
      </c>
      <c r="I243" s="50">
        <f t="shared" si="41"/>
        <v>0</v>
      </c>
      <c r="J243" s="50">
        <f t="shared" si="42"/>
        <v>687.21080698442654</v>
      </c>
      <c r="K243" s="50">
        <f t="shared" si="43"/>
        <v>1499.636880855152</v>
      </c>
      <c r="L243" s="50">
        <f t="shared" si="44"/>
        <v>2019796.4152435313</v>
      </c>
      <c r="M243" s="50"/>
      <c r="N243" s="93">
        <f t="shared" si="40"/>
        <v>2019796.4152435313</v>
      </c>
      <c r="O243" s="33"/>
    </row>
    <row r="244" spans="1:15" s="31" customFormat="1" x14ac:dyDescent="0.25">
      <c r="A244" s="35"/>
      <c r="B244" s="51" t="s">
        <v>161</v>
      </c>
      <c r="C244" s="35">
        <v>4</v>
      </c>
      <c r="D244" s="55">
        <v>58.170500000000004</v>
      </c>
      <c r="E244" s="102">
        <v>2373</v>
      </c>
      <c r="F244" s="126">
        <v>839298.9</v>
      </c>
      <c r="G244" s="41">
        <v>100</v>
      </c>
      <c r="H244" s="50">
        <f t="shared" si="45"/>
        <v>839298.9</v>
      </c>
      <c r="I244" s="50">
        <f t="shared" si="41"/>
        <v>0</v>
      </c>
      <c r="J244" s="50">
        <f t="shared" si="42"/>
        <v>353.68685208596713</v>
      </c>
      <c r="K244" s="50">
        <f t="shared" si="43"/>
        <v>1833.1608357536115</v>
      </c>
      <c r="L244" s="50">
        <f t="shared" si="44"/>
        <v>2510892.3785307733</v>
      </c>
      <c r="M244" s="50"/>
      <c r="N244" s="93">
        <f t="shared" si="40"/>
        <v>2510892.3785307733</v>
      </c>
      <c r="O244" s="33"/>
    </row>
    <row r="245" spans="1:15" s="31" customFormat="1" x14ac:dyDescent="0.25">
      <c r="A245" s="35"/>
      <c r="B245" s="51" t="s">
        <v>162</v>
      </c>
      <c r="C245" s="35">
        <v>4</v>
      </c>
      <c r="D245" s="55">
        <v>36.376199999999997</v>
      </c>
      <c r="E245" s="102">
        <v>939</v>
      </c>
      <c r="F245" s="126">
        <v>2466189</v>
      </c>
      <c r="G245" s="41">
        <v>100</v>
      </c>
      <c r="H245" s="50">
        <f t="shared" si="45"/>
        <v>2466189</v>
      </c>
      <c r="I245" s="50">
        <f t="shared" si="41"/>
        <v>0</v>
      </c>
      <c r="J245" s="50">
        <f t="shared" si="42"/>
        <v>2626.3993610223642</v>
      </c>
      <c r="K245" s="50">
        <f t="shared" si="43"/>
        <v>-439.55167318278563</v>
      </c>
      <c r="L245" s="50">
        <f t="shared" si="44"/>
        <v>470675.42944820365</v>
      </c>
      <c r="M245" s="50"/>
      <c r="N245" s="93">
        <f t="shared" si="40"/>
        <v>470675.42944820365</v>
      </c>
      <c r="O245" s="33"/>
    </row>
    <row r="246" spans="1:15" s="31" customFormat="1" x14ac:dyDescent="0.25">
      <c r="A246" s="35"/>
      <c r="B246" s="51" t="s">
        <v>163</v>
      </c>
      <c r="C246" s="35">
        <v>4</v>
      </c>
      <c r="D246" s="55">
        <v>32.705100000000002</v>
      </c>
      <c r="E246" s="102">
        <v>1505</v>
      </c>
      <c r="F246" s="126">
        <v>696561.5</v>
      </c>
      <c r="G246" s="41">
        <v>100</v>
      </c>
      <c r="H246" s="50">
        <f t="shared" si="45"/>
        <v>696561.5</v>
      </c>
      <c r="I246" s="50">
        <f t="shared" si="41"/>
        <v>0</v>
      </c>
      <c r="J246" s="50">
        <f t="shared" si="42"/>
        <v>462.83156146179402</v>
      </c>
      <c r="K246" s="50">
        <f t="shared" si="43"/>
        <v>1724.0161263777845</v>
      </c>
      <c r="L246" s="50">
        <f t="shared" si="44"/>
        <v>2031629.8859663291</v>
      </c>
      <c r="M246" s="50"/>
      <c r="N246" s="93">
        <f t="shared" si="40"/>
        <v>2031629.8859663291</v>
      </c>
      <c r="O246" s="33"/>
    </row>
    <row r="247" spans="1:15" s="31" customFormat="1" x14ac:dyDescent="0.25">
      <c r="A247" s="35"/>
      <c r="B247" s="51" t="s">
        <v>164</v>
      </c>
      <c r="C247" s="35">
        <v>4</v>
      </c>
      <c r="D247" s="55">
        <v>35.991799999999998</v>
      </c>
      <c r="E247" s="102">
        <v>1339</v>
      </c>
      <c r="F247" s="126">
        <v>1157798</v>
      </c>
      <c r="G247" s="41">
        <v>100</v>
      </c>
      <c r="H247" s="50">
        <f t="shared" si="45"/>
        <v>1157798</v>
      </c>
      <c r="I247" s="50">
        <f t="shared" si="41"/>
        <v>0</v>
      </c>
      <c r="J247" s="50">
        <f t="shared" si="42"/>
        <v>864.67363704256911</v>
      </c>
      <c r="K247" s="50">
        <f t="shared" si="43"/>
        <v>1322.1740507970094</v>
      </c>
      <c r="L247" s="50">
        <f t="shared" si="44"/>
        <v>1671756.5321664014</v>
      </c>
      <c r="M247" s="50"/>
      <c r="N247" s="93">
        <f t="shared" si="40"/>
        <v>1671756.5321664014</v>
      </c>
      <c r="O247" s="33"/>
    </row>
    <row r="248" spans="1:15" s="31" customFormat="1" x14ac:dyDescent="0.25">
      <c r="A248" s="35"/>
      <c r="B248" s="51" t="s">
        <v>165</v>
      </c>
      <c r="C248" s="35">
        <v>4</v>
      </c>
      <c r="D248" s="55">
        <v>76.984499999999997</v>
      </c>
      <c r="E248" s="102">
        <v>3140</v>
      </c>
      <c r="F248" s="126">
        <v>2237217</v>
      </c>
      <c r="G248" s="41">
        <v>100</v>
      </c>
      <c r="H248" s="50">
        <f t="shared" si="45"/>
        <v>2237217</v>
      </c>
      <c r="I248" s="50">
        <f t="shared" si="41"/>
        <v>0</v>
      </c>
      <c r="J248" s="50">
        <f t="shared" si="42"/>
        <v>712.48949044585993</v>
      </c>
      <c r="K248" s="50">
        <f t="shared" si="43"/>
        <v>1474.3581973937187</v>
      </c>
      <c r="L248" s="50">
        <f t="shared" si="44"/>
        <v>2538510.6867775731</v>
      </c>
      <c r="M248" s="50"/>
      <c r="N248" s="93">
        <f t="shared" si="40"/>
        <v>2538510.6867775731</v>
      </c>
      <c r="O248" s="33"/>
    </row>
    <row r="249" spans="1:15" s="31" customFormat="1" x14ac:dyDescent="0.25">
      <c r="A249" s="35"/>
      <c r="B249" s="51" t="s">
        <v>758</v>
      </c>
      <c r="C249" s="35">
        <v>4</v>
      </c>
      <c r="D249" s="55">
        <v>37.795300000000005</v>
      </c>
      <c r="E249" s="102">
        <v>1692</v>
      </c>
      <c r="F249" s="126">
        <v>1478473.8</v>
      </c>
      <c r="G249" s="41">
        <v>100</v>
      </c>
      <c r="H249" s="50">
        <f t="shared" si="45"/>
        <v>1478473.8</v>
      </c>
      <c r="I249" s="50">
        <f t="shared" si="41"/>
        <v>0</v>
      </c>
      <c r="J249" s="50">
        <f t="shared" si="42"/>
        <v>873.80248226950357</v>
      </c>
      <c r="K249" s="50">
        <f t="shared" si="43"/>
        <v>1313.045205570075</v>
      </c>
      <c r="L249" s="50">
        <f t="shared" si="44"/>
        <v>1774582.6177915542</v>
      </c>
      <c r="M249" s="50"/>
      <c r="N249" s="93">
        <f t="shared" si="40"/>
        <v>1774582.6177915542</v>
      </c>
      <c r="O249" s="33"/>
    </row>
    <row r="250" spans="1:15" s="31" customFormat="1" x14ac:dyDescent="0.25">
      <c r="A250" s="35"/>
      <c r="B250" s="51" t="s">
        <v>759</v>
      </c>
      <c r="C250" s="35">
        <v>4</v>
      </c>
      <c r="D250" s="55">
        <v>12.696099999999999</v>
      </c>
      <c r="E250" s="102">
        <v>552</v>
      </c>
      <c r="F250" s="126">
        <v>257510.7</v>
      </c>
      <c r="G250" s="41">
        <v>100</v>
      </c>
      <c r="H250" s="50">
        <f t="shared" si="45"/>
        <v>257510.7</v>
      </c>
      <c r="I250" s="50">
        <f t="shared" si="41"/>
        <v>0</v>
      </c>
      <c r="J250" s="50">
        <f t="shared" si="42"/>
        <v>466.50489130434784</v>
      </c>
      <c r="K250" s="50">
        <f t="shared" si="43"/>
        <v>1720.3427965352307</v>
      </c>
      <c r="L250" s="50">
        <f t="shared" si="44"/>
        <v>1645762.7262639536</v>
      </c>
      <c r="M250" s="50"/>
      <c r="N250" s="93">
        <f t="shared" si="40"/>
        <v>1645762.7262639536</v>
      </c>
      <c r="O250" s="33"/>
    </row>
    <row r="251" spans="1:15" s="31" customFormat="1" x14ac:dyDescent="0.25">
      <c r="A251" s="35"/>
      <c r="B251" s="51" t="s">
        <v>166</v>
      </c>
      <c r="C251" s="35">
        <v>4</v>
      </c>
      <c r="D251" s="55">
        <v>65.192599999999999</v>
      </c>
      <c r="E251" s="102">
        <v>2699</v>
      </c>
      <c r="F251" s="126">
        <v>3391114.9</v>
      </c>
      <c r="G251" s="41">
        <v>100</v>
      </c>
      <c r="H251" s="50">
        <f t="shared" si="45"/>
        <v>3391114.9</v>
      </c>
      <c r="I251" s="50">
        <f t="shared" si="41"/>
        <v>0</v>
      </c>
      <c r="J251" s="50">
        <f t="shared" si="42"/>
        <v>1256.4338273434605</v>
      </c>
      <c r="K251" s="50">
        <f t="shared" si="43"/>
        <v>930.4138604961181</v>
      </c>
      <c r="L251" s="50">
        <f t="shared" si="44"/>
        <v>1898857.242316382</v>
      </c>
      <c r="M251" s="50"/>
      <c r="N251" s="93">
        <f t="shared" si="40"/>
        <v>1898857.242316382</v>
      </c>
      <c r="O251" s="33"/>
    </row>
    <row r="252" spans="1:15" s="31" customFormat="1" x14ac:dyDescent="0.25">
      <c r="A252" s="35"/>
      <c r="B252" s="51" t="s">
        <v>167</v>
      </c>
      <c r="C252" s="35">
        <v>4</v>
      </c>
      <c r="D252" s="55">
        <v>60.270100000000006</v>
      </c>
      <c r="E252" s="102">
        <v>2857</v>
      </c>
      <c r="F252" s="126">
        <v>1665284.2</v>
      </c>
      <c r="G252" s="41">
        <v>100</v>
      </c>
      <c r="H252" s="50">
        <f t="shared" si="45"/>
        <v>1665284.2</v>
      </c>
      <c r="I252" s="50">
        <f t="shared" si="41"/>
        <v>0</v>
      </c>
      <c r="J252" s="50">
        <f t="shared" si="42"/>
        <v>582.87861393069647</v>
      </c>
      <c r="K252" s="50">
        <f t="shared" si="43"/>
        <v>1603.9690739088821</v>
      </c>
      <c r="L252" s="50">
        <f t="shared" si="44"/>
        <v>2471213.2763305125</v>
      </c>
      <c r="M252" s="50"/>
      <c r="N252" s="93">
        <f t="shared" si="40"/>
        <v>2471213.2763305125</v>
      </c>
      <c r="O252" s="33"/>
    </row>
    <row r="253" spans="1:15" s="31" customFormat="1" x14ac:dyDescent="0.25">
      <c r="A253" s="35"/>
      <c r="B253" s="51" t="s">
        <v>168</v>
      </c>
      <c r="C253" s="35">
        <v>4</v>
      </c>
      <c r="D253" s="55">
        <v>65.196699999999993</v>
      </c>
      <c r="E253" s="102">
        <v>1164</v>
      </c>
      <c r="F253" s="126">
        <v>702339.9</v>
      </c>
      <c r="G253" s="41">
        <v>100</v>
      </c>
      <c r="H253" s="50">
        <f t="shared" si="45"/>
        <v>702339.9</v>
      </c>
      <c r="I253" s="50">
        <f t="shared" si="41"/>
        <v>0</v>
      </c>
      <c r="J253" s="50">
        <f t="shared" si="42"/>
        <v>603.38479381443301</v>
      </c>
      <c r="K253" s="50">
        <f t="shared" si="43"/>
        <v>1583.4628940251455</v>
      </c>
      <c r="L253" s="50">
        <f t="shared" si="44"/>
        <v>2001228.2567250715</v>
      </c>
      <c r="M253" s="50"/>
      <c r="N253" s="93">
        <f t="shared" si="40"/>
        <v>2001228.2567250715</v>
      </c>
      <c r="O253" s="33"/>
    </row>
    <row r="254" spans="1:15" s="31" customFormat="1" x14ac:dyDescent="0.25">
      <c r="A254" s="35"/>
      <c r="B254" s="51" t="s">
        <v>169</v>
      </c>
      <c r="C254" s="35">
        <v>4</v>
      </c>
      <c r="D254" s="55">
        <v>32.4041</v>
      </c>
      <c r="E254" s="102">
        <v>2038</v>
      </c>
      <c r="F254" s="126">
        <v>1160836.3999999999</v>
      </c>
      <c r="G254" s="41">
        <v>100</v>
      </c>
      <c r="H254" s="50">
        <f t="shared" si="45"/>
        <v>1160836.3999999999</v>
      </c>
      <c r="I254" s="50">
        <f t="shared" si="41"/>
        <v>0</v>
      </c>
      <c r="J254" s="50">
        <f t="shared" si="42"/>
        <v>569.59587831207057</v>
      </c>
      <c r="K254" s="50">
        <f t="shared" si="43"/>
        <v>1617.2518095275082</v>
      </c>
      <c r="L254" s="50">
        <f t="shared" si="44"/>
        <v>2093295.6922528141</v>
      </c>
      <c r="M254" s="50"/>
      <c r="N254" s="93">
        <f t="shared" si="40"/>
        <v>2093295.6922528141</v>
      </c>
      <c r="O254" s="33"/>
    </row>
    <row r="255" spans="1:15" s="31" customFormat="1" x14ac:dyDescent="0.25">
      <c r="A255" s="35"/>
      <c r="B255" s="51" t="s">
        <v>170</v>
      </c>
      <c r="C255" s="35">
        <v>4</v>
      </c>
      <c r="D255" s="55">
        <v>67.829499999999996</v>
      </c>
      <c r="E255" s="102">
        <v>3036</v>
      </c>
      <c r="F255" s="126">
        <v>2315960.7000000002</v>
      </c>
      <c r="G255" s="41">
        <v>100</v>
      </c>
      <c r="H255" s="50">
        <f t="shared" si="45"/>
        <v>2315960.7000000002</v>
      </c>
      <c r="I255" s="50">
        <f t="shared" si="41"/>
        <v>0</v>
      </c>
      <c r="J255" s="50">
        <f t="shared" si="42"/>
        <v>762.83290513834004</v>
      </c>
      <c r="K255" s="50">
        <f t="shared" si="43"/>
        <v>1424.0147827012386</v>
      </c>
      <c r="L255" s="50">
        <f t="shared" si="44"/>
        <v>2416135.7511881455</v>
      </c>
      <c r="M255" s="50"/>
      <c r="N255" s="93">
        <f t="shared" si="40"/>
        <v>2416135.7511881455</v>
      </c>
      <c r="O255" s="33"/>
    </row>
    <row r="256" spans="1:15" s="31" customFormat="1" x14ac:dyDescent="0.25">
      <c r="A256" s="35"/>
      <c r="B256" s="51"/>
      <c r="C256" s="35"/>
      <c r="D256" s="55">
        <v>0</v>
      </c>
      <c r="E256" s="104"/>
      <c r="F256" s="32"/>
      <c r="G256" s="41"/>
      <c r="H256" s="42"/>
      <c r="I256" s="42"/>
      <c r="J256" s="32"/>
      <c r="K256" s="50"/>
      <c r="L256" s="50"/>
      <c r="M256" s="50"/>
      <c r="N256" s="93"/>
      <c r="O256" s="33"/>
    </row>
    <row r="257" spans="1:15" s="31" customFormat="1" x14ac:dyDescent="0.25">
      <c r="A257" s="30" t="s">
        <v>173</v>
      </c>
      <c r="B257" s="43" t="s">
        <v>2</v>
      </c>
      <c r="C257" s="44"/>
      <c r="D257" s="3">
        <v>923.69960000000003</v>
      </c>
      <c r="E257" s="105">
        <f>E258</f>
        <v>31781</v>
      </c>
      <c r="F257" s="37"/>
      <c r="G257" s="41"/>
      <c r="H257" s="37">
        <f>H259</f>
        <v>8661840.9499999993</v>
      </c>
      <c r="I257" s="37">
        <f>I259</f>
        <v>-8661840.9499999993</v>
      </c>
      <c r="J257" s="37"/>
      <c r="K257" s="50"/>
      <c r="L257" s="50"/>
      <c r="M257" s="46">
        <f>M259</f>
        <v>17052561.83444272</v>
      </c>
      <c r="N257" s="91">
        <f t="shared" ref="N257:N320" si="46">L257+M257</f>
        <v>17052561.83444272</v>
      </c>
      <c r="O257" s="33"/>
    </row>
    <row r="258" spans="1:15" s="31" customFormat="1" x14ac:dyDescent="0.25">
      <c r="A258" s="30" t="s">
        <v>173</v>
      </c>
      <c r="B258" s="43" t="s">
        <v>3</v>
      </c>
      <c r="C258" s="44"/>
      <c r="D258" s="3">
        <v>923.69960000000003</v>
      </c>
      <c r="E258" s="105">
        <f>SUM(E260:E282)</f>
        <v>31781</v>
      </c>
      <c r="F258" s="37">
        <f>SUM(F260:F282)</f>
        <v>53275580.5</v>
      </c>
      <c r="G258" s="41"/>
      <c r="H258" s="37">
        <f>SUM(H260:H282)</f>
        <v>35951898.600000001</v>
      </c>
      <c r="I258" s="37">
        <f>SUM(I260:I282)</f>
        <v>17323681.899999999</v>
      </c>
      <c r="J258" s="37"/>
      <c r="K258" s="50"/>
      <c r="L258" s="37">
        <f>SUM(L260:L282)</f>
        <v>38785523.095074527</v>
      </c>
      <c r="M258" s="50"/>
      <c r="N258" s="91">
        <f t="shared" si="46"/>
        <v>38785523.095074527</v>
      </c>
      <c r="O258" s="33"/>
    </row>
    <row r="259" spans="1:15" s="31" customFormat="1" x14ac:dyDescent="0.25">
      <c r="A259" s="35"/>
      <c r="B259" s="51" t="s">
        <v>26</v>
      </c>
      <c r="C259" s="35">
        <v>2</v>
      </c>
      <c r="D259" s="55">
        <v>0</v>
      </c>
      <c r="E259" s="106"/>
      <c r="F259" s="50"/>
      <c r="G259" s="41">
        <v>25</v>
      </c>
      <c r="H259" s="50">
        <f>F263*G259/100</f>
        <v>8661840.9499999993</v>
      </c>
      <c r="I259" s="50">
        <f t="shared" ref="I259:I282" si="47">F259-H259</f>
        <v>-8661840.9499999993</v>
      </c>
      <c r="J259" s="50"/>
      <c r="K259" s="50"/>
      <c r="L259" s="50"/>
      <c r="M259" s="50">
        <f>($L$7*$L$8*E257/$L$10)+($L$7*$L$9*D257/$L$11)</f>
        <v>17052561.83444272</v>
      </c>
      <c r="N259" s="93">
        <f t="shared" si="46"/>
        <v>17052561.83444272</v>
      </c>
      <c r="O259" s="33"/>
    </row>
    <row r="260" spans="1:15" s="31" customFormat="1" x14ac:dyDescent="0.25">
      <c r="A260" s="35"/>
      <c r="B260" s="51" t="s">
        <v>174</v>
      </c>
      <c r="C260" s="35">
        <v>4</v>
      </c>
      <c r="D260" s="55">
        <v>31.286999999999999</v>
      </c>
      <c r="E260" s="102">
        <v>1106</v>
      </c>
      <c r="F260" s="127">
        <v>1246397.1000000001</v>
      </c>
      <c r="G260" s="41">
        <v>100</v>
      </c>
      <c r="H260" s="50">
        <f t="shared" ref="H260:H282" si="48">F260*G260/100</f>
        <v>1246397.1000000001</v>
      </c>
      <c r="I260" s="50">
        <f t="shared" si="47"/>
        <v>0</v>
      </c>
      <c r="J260" s="50">
        <f t="shared" ref="J260:J282" si="49">F260/E260</f>
        <v>1126.9413200723329</v>
      </c>
      <c r="K260" s="50">
        <f t="shared" ref="K260:K282" si="50">$J$11*$J$19-J260</f>
        <v>1059.9063677672457</v>
      </c>
      <c r="L260" s="50">
        <f t="shared" ref="L260:L282" si="51">IF(K260&gt;0,$J$7*$J$8*(K260/$K$19),0)+$J$7*$J$9*(E260/$E$19)+$J$7*$J$10*(D260/$D$19)</f>
        <v>1363060.0450459393</v>
      </c>
      <c r="M260" s="50"/>
      <c r="N260" s="93">
        <f t="shared" si="46"/>
        <v>1363060.0450459393</v>
      </c>
      <c r="O260" s="33"/>
    </row>
    <row r="261" spans="1:15" s="31" customFormat="1" x14ac:dyDescent="0.25">
      <c r="A261" s="35"/>
      <c r="B261" s="51" t="s">
        <v>760</v>
      </c>
      <c r="C261" s="35">
        <v>4</v>
      </c>
      <c r="D261" s="55">
        <v>45.492799999999995</v>
      </c>
      <c r="E261" s="102">
        <v>1397</v>
      </c>
      <c r="F261" s="127">
        <v>776167</v>
      </c>
      <c r="G261" s="41">
        <v>100</v>
      </c>
      <c r="H261" s="50">
        <f t="shared" si="48"/>
        <v>776167</v>
      </c>
      <c r="I261" s="50">
        <f t="shared" si="47"/>
        <v>0</v>
      </c>
      <c r="J261" s="50">
        <f t="shared" si="49"/>
        <v>555.59556191839658</v>
      </c>
      <c r="K261" s="50">
        <f t="shared" si="50"/>
        <v>1631.2521259211821</v>
      </c>
      <c r="L261" s="50">
        <f t="shared" si="51"/>
        <v>1996244.8872494292</v>
      </c>
      <c r="M261" s="50"/>
      <c r="N261" s="93">
        <f t="shared" si="46"/>
        <v>1996244.8872494292</v>
      </c>
      <c r="O261" s="33"/>
    </row>
    <row r="262" spans="1:15" s="31" customFormat="1" x14ac:dyDescent="0.25">
      <c r="A262" s="35"/>
      <c r="B262" s="51" t="s">
        <v>175</v>
      </c>
      <c r="C262" s="35">
        <v>4</v>
      </c>
      <c r="D262" s="55">
        <v>49.9925</v>
      </c>
      <c r="E262" s="102">
        <v>984</v>
      </c>
      <c r="F262" s="127">
        <v>631683.9</v>
      </c>
      <c r="G262" s="41">
        <v>100</v>
      </c>
      <c r="H262" s="50">
        <f t="shared" si="48"/>
        <v>631683.9</v>
      </c>
      <c r="I262" s="50">
        <f t="shared" si="47"/>
        <v>0</v>
      </c>
      <c r="J262" s="50">
        <f t="shared" si="49"/>
        <v>641.95518292682925</v>
      </c>
      <c r="K262" s="50">
        <f t="shared" si="50"/>
        <v>1544.8925049127492</v>
      </c>
      <c r="L262" s="50">
        <f t="shared" si="51"/>
        <v>1833043.4360309467</v>
      </c>
      <c r="M262" s="50"/>
      <c r="N262" s="93">
        <f t="shared" si="46"/>
        <v>1833043.4360309467</v>
      </c>
      <c r="O262" s="33"/>
    </row>
    <row r="263" spans="1:15" s="31" customFormat="1" x14ac:dyDescent="0.25">
      <c r="A263" s="35"/>
      <c r="B263" s="51" t="s">
        <v>173</v>
      </c>
      <c r="C263" s="35">
        <v>3</v>
      </c>
      <c r="D263" s="55">
        <v>146.12969999999999</v>
      </c>
      <c r="E263" s="102">
        <v>8553</v>
      </c>
      <c r="F263" s="127">
        <v>34647363.799999997</v>
      </c>
      <c r="G263" s="41">
        <v>50</v>
      </c>
      <c r="H263" s="50">
        <f t="shared" si="48"/>
        <v>17323681.899999999</v>
      </c>
      <c r="I263" s="50">
        <f t="shared" si="47"/>
        <v>17323681.899999999</v>
      </c>
      <c r="J263" s="50">
        <f t="shared" si="49"/>
        <v>4050.9018823804508</v>
      </c>
      <c r="K263" s="50">
        <f t="shared" si="50"/>
        <v>-1864.0541945408722</v>
      </c>
      <c r="L263" s="50">
        <f t="shared" si="51"/>
        <v>3248295.784403801</v>
      </c>
      <c r="M263" s="50"/>
      <c r="N263" s="93">
        <f t="shared" si="46"/>
        <v>3248295.784403801</v>
      </c>
      <c r="O263" s="33"/>
    </row>
    <row r="264" spans="1:15" s="31" customFormat="1" x14ac:dyDescent="0.25">
      <c r="A264" s="35"/>
      <c r="B264" s="51" t="s">
        <v>176</v>
      </c>
      <c r="C264" s="35">
        <v>4</v>
      </c>
      <c r="D264" s="55">
        <v>44.4619</v>
      </c>
      <c r="E264" s="102">
        <v>887</v>
      </c>
      <c r="F264" s="127">
        <v>563049.69999999995</v>
      </c>
      <c r="G264" s="41">
        <v>100</v>
      </c>
      <c r="H264" s="50">
        <f t="shared" si="48"/>
        <v>563049.69999999995</v>
      </c>
      <c r="I264" s="50">
        <f t="shared" si="47"/>
        <v>0</v>
      </c>
      <c r="J264" s="50">
        <f t="shared" si="49"/>
        <v>634.77981961668536</v>
      </c>
      <c r="K264" s="50">
        <f t="shared" si="50"/>
        <v>1552.0678682228931</v>
      </c>
      <c r="L264" s="50">
        <f t="shared" si="51"/>
        <v>1780390.6165724816</v>
      </c>
      <c r="M264" s="50"/>
      <c r="N264" s="93">
        <f t="shared" si="46"/>
        <v>1780390.6165724816</v>
      </c>
      <c r="O264" s="33"/>
    </row>
    <row r="265" spans="1:15" s="31" customFormat="1" x14ac:dyDescent="0.25">
      <c r="A265" s="35"/>
      <c r="B265" s="51" t="s">
        <v>177</v>
      </c>
      <c r="C265" s="35">
        <v>4</v>
      </c>
      <c r="D265" s="55">
        <v>12.8087</v>
      </c>
      <c r="E265" s="102">
        <v>441</v>
      </c>
      <c r="F265" s="127">
        <v>837873.6</v>
      </c>
      <c r="G265" s="41">
        <v>100</v>
      </c>
      <c r="H265" s="50">
        <f t="shared" si="48"/>
        <v>837873.6</v>
      </c>
      <c r="I265" s="50">
        <f t="shared" si="47"/>
        <v>0</v>
      </c>
      <c r="J265" s="50">
        <f t="shared" si="49"/>
        <v>1899.9401360544218</v>
      </c>
      <c r="K265" s="50">
        <f t="shared" si="50"/>
        <v>286.90755178515678</v>
      </c>
      <c r="L265" s="50">
        <f t="shared" si="51"/>
        <v>433522.3488281052</v>
      </c>
      <c r="M265" s="50"/>
      <c r="N265" s="93">
        <f t="shared" si="46"/>
        <v>433522.3488281052</v>
      </c>
      <c r="O265" s="33"/>
    </row>
    <row r="266" spans="1:15" s="31" customFormat="1" x14ac:dyDescent="0.25">
      <c r="A266" s="35"/>
      <c r="B266" s="51" t="s">
        <v>178</v>
      </c>
      <c r="C266" s="35">
        <v>4</v>
      </c>
      <c r="D266" s="55">
        <v>40.336600000000004</v>
      </c>
      <c r="E266" s="102">
        <v>910</v>
      </c>
      <c r="F266" s="127">
        <v>403496.3</v>
      </c>
      <c r="G266" s="41">
        <v>100</v>
      </c>
      <c r="H266" s="50">
        <f t="shared" si="48"/>
        <v>403496.3</v>
      </c>
      <c r="I266" s="50">
        <f t="shared" si="47"/>
        <v>0</v>
      </c>
      <c r="J266" s="50">
        <f t="shared" si="49"/>
        <v>443.40252747252748</v>
      </c>
      <c r="K266" s="50">
        <f t="shared" si="50"/>
        <v>1743.4451603670511</v>
      </c>
      <c r="L266" s="50">
        <f t="shared" si="51"/>
        <v>1921502.7816557139</v>
      </c>
      <c r="M266" s="50"/>
      <c r="N266" s="93">
        <f t="shared" si="46"/>
        <v>1921502.7816557139</v>
      </c>
      <c r="O266" s="33"/>
    </row>
    <row r="267" spans="1:15" s="31" customFormat="1" x14ac:dyDescent="0.25">
      <c r="A267" s="35"/>
      <c r="B267" s="51" t="s">
        <v>761</v>
      </c>
      <c r="C267" s="35">
        <v>4</v>
      </c>
      <c r="D267" s="55">
        <v>44.004200000000004</v>
      </c>
      <c r="E267" s="102">
        <v>1150</v>
      </c>
      <c r="F267" s="127">
        <v>1474949.2</v>
      </c>
      <c r="G267" s="41">
        <v>100</v>
      </c>
      <c r="H267" s="50">
        <f t="shared" si="48"/>
        <v>1474949.2</v>
      </c>
      <c r="I267" s="50">
        <f t="shared" si="47"/>
        <v>0</v>
      </c>
      <c r="J267" s="50">
        <f t="shared" si="49"/>
        <v>1282.5645217391304</v>
      </c>
      <c r="K267" s="50">
        <f t="shared" si="50"/>
        <v>904.28316610044817</v>
      </c>
      <c r="L267" s="50">
        <f t="shared" si="51"/>
        <v>1318634.465708998</v>
      </c>
      <c r="M267" s="50"/>
      <c r="N267" s="93">
        <f t="shared" si="46"/>
        <v>1318634.465708998</v>
      </c>
      <c r="O267" s="33"/>
    </row>
    <row r="268" spans="1:15" s="31" customFormat="1" x14ac:dyDescent="0.25">
      <c r="A268" s="35"/>
      <c r="B268" s="51" t="s">
        <v>179</v>
      </c>
      <c r="C268" s="35">
        <v>4</v>
      </c>
      <c r="D268" s="55">
        <v>55.929899999999996</v>
      </c>
      <c r="E268" s="102">
        <v>2355</v>
      </c>
      <c r="F268" s="127">
        <v>2234742.1</v>
      </c>
      <c r="G268" s="41">
        <v>100</v>
      </c>
      <c r="H268" s="50">
        <f t="shared" si="48"/>
        <v>2234742.1</v>
      </c>
      <c r="I268" s="50">
        <f t="shared" si="47"/>
        <v>0</v>
      </c>
      <c r="J268" s="50">
        <f t="shared" si="49"/>
        <v>948.93507430997886</v>
      </c>
      <c r="K268" s="50">
        <f t="shared" si="50"/>
        <v>1237.9126135295996</v>
      </c>
      <c r="L268" s="50">
        <f t="shared" si="51"/>
        <v>2002643.8541260455</v>
      </c>
      <c r="M268" s="50"/>
      <c r="N268" s="93">
        <f t="shared" si="46"/>
        <v>2002643.8541260455</v>
      </c>
      <c r="O268" s="33"/>
    </row>
    <row r="269" spans="1:15" s="31" customFormat="1" x14ac:dyDescent="0.25">
      <c r="A269" s="35"/>
      <c r="B269" s="51" t="s">
        <v>180</v>
      </c>
      <c r="C269" s="35">
        <v>4</v>
      </c>
      <c r="D269" s="55">
        <v>46.283000000000001</v>
      </c>
      <c r="E269" s="102">
        <v>1375</v>
      </c>
      <c r="F269" s="127">
        <v>991593.3</v>
      </c>
      <c r="G269" s="41">
        <v>100</v>
      </c>
      <c r="H269" s="50">
        <f t="shared" si="48"/>
        <v>991593.3</v>
      </c>
      <c r="I269" s="50">
        <f t="shared" si="47"/>
        <v>0</v>
      </c>
      <c r="J269" s="50">
        <f t="shared" si="49"/>
        <v>721.15876363636369</v>
      </c>
      <c r="K269" s="50">
        <f t="shared" si="50"/>
        <v>1465.6889242032148</v>
      </c>
      <c r="L269" s="50">
        <f t="shared" si="51"/>
        <v>1857983.0910331323</v>
      </c>
      <c r="M269" s="50"/>
      <c r="N269" s="93">
        <f t="shared" si="46"/>
        <v>1857983.0910331323</v>
      </c>
      <c r="O269" s="33"/>
    </row>
    <row r="270" spans="1:15" s="31" customFormat="1" x14ac:dyDescent="0.25">
      <c r="A270" s="35"/>
      <c r="B270" s="51" t="s">
        <v>181</v>
      </c>
      <c r="C270" s="35">
        <v>4</v>
      </c>
      <c r="D270" s="55">
        <v>40.415599999999998</v>
      </c>
      <c r="E270" s="102">
        <v>838</v>
      </c>
      <c r="F270" s="127">
        <v>620381.1</v>
      </c>
      <c r="G270" s="41">
        <v>100</v>
      </c>
      <c r="H270" s="50">
        <f t="shared" si="48"/>
        <v>620381.1</v>
      </c>
      <c r="I270" s="50">
        <f t="shared" si="47"/>
        <v>0</v>
      </c>
      <c r="J270" s="50">
        <f t="shared" si="49"/>
        <v>740.3115751789976</v>
      </c>
      <c r="K270" s="50">
        <f t="shared" si="50"/>
        <v>1446.536112660581</v>
      </c>
      <c r="L270" s="50">
        <f t="shared" si="51"/>
        <v>1656806.6419469288</v>
      </c>
      <c r="M270" s="50"/>
      <c r="N270" s="93">
        <f t="shared" si="46"/>
        <v>1656806.6419469288</v>
      </c>
      <c r="O270" s="33"/>
    </row>
    <row r="271" spans="1:15" s="31" customFormat="1" x14ac:dyDescent="0.25">
      <c r="A271" s="35"/>
      <c r="B271" s="51" t="s">
        <v>182</v>
      </c>
      <c r="C271" s="35">
        <v>4</v>
      </c>
      <c r="D271" s="55">
        <v>11.5463</v>
      </c>
      <c r="E271" s="102">
        <v>410</v>
      </c>
      <c r="F271" s="127">
        <v>208554.1</v>
      </c>
      <c r="G271" s="41">
        <v>100</v>
      </c>
      <c r="H271" s="50">
        <f t="shared" si="48"/>
        <v>208554.1</v>
      </c>
      <c r="I271" s="50">
        <f t="shared" si="47"/>
        <v>0</v>
      </c>
      <c r="J271" s="50">
        <f t="shared" si="49"/>
        <v>508.66853658536587</v>
      </c>
      <c r="K271" s="50">
        <f t="shared" si="50"/>
        <v>1678.1791512542127</v>
      </c>
      <c r="L271" s="50">
        <f t="shared" si="51"/>
        <v>1564243.839529969</v>
      </c>
      <c r="M271" s="50"/>
      <c r="N271" s="93">
        <f t="shared" si="46"/>
        <v>1564243.839529969</v>
      </c>
      <c r="O271" s="33"/>
    </row>
    <row r="272" spans="1:15" s="31" customFormat="1" x14ac:dyDescent="0.25">
      <c r="A272" s="35"/>
      <c r="B272" s="51" t="s">
        <v>183</v>
      </c>
      <c r="C272" s="35">
        <v>4</v>
      </c>
      <c r="D272" s="55">
        <v>52.649300000000004</v>
      </c>
      <c r="E272" s="102">
        <v>977</v>
      </c>
      <c r="F272" s="127">
        <v>676674</v>
      </c>
      <c r="G272" s="41">
        <v>100</v>
      </c>
      <c r="H272" s="50">
        <f t="shared" si="48"/>
        <v>676674</v>
      </c>
      <c r="I272" s="50">
        <f t="shared" si="47"/>
        <v>0</v>
      </c>
      <c r="J272" s="50">
        <f t="shared" si="49"/>
        <v>692.603889457523</v>
      </c>
      <c r="K272" s="50">
        <f t="shared" si="50"/>
        <v>1494.2437983820555</v>
      </c>
      <c r="L272" s="50">
        <f t="shared" si="51"/>
        <v>1804217.2600931523</v>
      </c>
      <c r="M272" s="50"/>
      <c r="N272" s="93">
        <f t="shared" si="46"/>
        <v>1804217.2600931523</v>
      </c>
      <c r="O272" s="33"/>
    </row>
    <row r="273" spans="1:15" s="31" customFormat="1" x14ac:dyDescent="0.25">
      <c r="A273" s="35"/>
      <c r="B273" s="51" t="s">
        <v>184</v>
      </c>
      <c r="C273" s="35">
        <v>4</v>
      </c>
      <c r="D273" s="55">
        <v>21.676100000000002</v>
      </c>
      <c r="E273" s="102">
        <v>1105</v>
      </c>
      <c r="F273" s="127">
        <v>777802.2</v>
      </c>
      <c r="G273" s="41">
        <v>100</v>
      </c>
      <c r="H273" s="50">
        <f t="shared" si="48"/>
        <v>777802.2</v>
      </c>
      <c r="I273" s="50">
        <f t="shared" si="47"/>
        <v>0</v>
      </c>
      <c r="J273" s="50">
        <f t="shared" si="49"/>
        <v>703.89339366515833</v>
      </c>
      <c r="K273" s="50">
        <f t="shared" si="50"/>
        <v>1482.9542941744203</v>
      </c>
      <c r="L273" s="50">
        <f t="shared" si="51"/>
        <v>1657515.8218980588</v>
      </c>
      <c r="M273" s="50"/>
      <c r="N273" s="93">
        <f t="shared" si="46"/>
        <v>1657515.8218980588</v>
      </c>
      <c r="O273" s="33"/>
    </row>
    <row r="274" spans="1:15" s="31" customFormat="1" x14ac:dyDescent="0.25">
      <c r="A274" s="35"/>
      <c r="B274" s="51" t="s">
        <v>185</v>
      </c>
      <c r="C274" s="35">
        <v>4</v>
      </c>
      <c r="D274" s="55">
        <v>42.465600000000009</v>
      </c>
      <c r="E274" s="102">
        <v>1993</v>
      </c>
      <c r="F274" s="127">
        <v>2034264.5</v>
      </c>
      <c r="G274" s="41">
        <v>100</v>
      </c>
      <c r="H274" s="50">
        <f t="shared" si="48"/>
        <v>2034264.5</v>
      </c>
      <c r="I274" s="50">
        <f t="shared" si="47"/>
        <v>0</v>
      </c>
      <c r="J274" s="50">
        <f t="shared" si="49"/>
        <v>1020.7047165077772</v>
      </c>
      <c r="K274" s="50">
        <f t="shared" si="50"/>
        <v>1166.1429713318014</v>
      </c>
      <c r="L274" s="50">
        <f t="shared" si="51"/>
        <v>1765179.8439396482</v>
      </c>
      <c r="M274" s="50"/>
      <c r="N274" s="93">
        <f t="shared" si="46"/>
        <v>1765179.8439396482</v>
      </c>
      <c r="O274" s="33"/>
    </row>
    <row r="275" spans="1:15" s="31" customFormat="1" x14ac:dyDescent="0.25">
      <c r="A275" s="35"/>
      <c r="B275" s="51" t="s">
        <v>186</v>
      </c>
      <c r="C275" s="35">
        <v>4</v>
      </c>
      <c r="D275" s="55">
        <v>18.5396</v>
      </c>
      <c r="E275" s="102">
        <v>994</v>
      </c>
      <c r="F275" s="127">
        <v>651770.30000000005</v>
      </c>
      <c r="G275" s="41">
        <v>100</v>
      </c>
      <c r="H275" s="50">
        <f t="shared" si="48"/>
        <v>651770.30000000005</v>
      </c>
      <c r="I275" s="50">
        <f t="shared" si="47"/>
        <v>0</v>
      </c>
      <c r="J275" s="50">
        <f t="shared" si="49"/>
        <v>655.70452716297791</v>
      </c>
      <c r="K275" s="50">
        <f t="shared" si="50"/>
        <v>1531.1431606766007</v>
      </c>
      <c r="L275" s="50">
        <f t="shared" si="51"/>
        <v>1648118.2691824925</v>
      </c>
      <c r="M275" s="50"/>
      <c r="N275" s="93">
        <f t="shared" si="46"/>
        <v>1648118.2691824925</v>
      </c>
      <c r="O275" s="33"/>
    </row>
    <row r="276" spans="1:15" s="31" customFormat="1" x14ac:dyDescent="0.25">
      <c r="A276" s="35"/>
      <c r="B276" s="51" t="s">
        <v>187</v>
      </c>
      <c r="C276" s="35">
        <v>4</v>
      </c>
      <c r="D276" s="55">
        <v>29.806500000000003</v>
      </c>
      <c r="E276" s="102">
        <v>1214</v>
      </c>
      <c r="F276" s="127">
        <v>741827.8</v>
      </c>
      <c r="G276" s="41">
        <v>100</v>
      </c>
      <c r="H276" s="50">
        <f t="shared" si="48"/>
        <v>741827.8</v>
      </c>
      <c r="I276" s="50">
        <f t="shared" si="47"/>
        <v>0</v>
      </c>
      <c r="J276" s="50">
        <f t="shared" si="49"/>
        <v>611.0607907742999</v>
      </c>
      <c r="K276" s="50">
        <f t="shared" si="50"/>
        <v>1575.7868970652787</v>
      </c>
      <c r="L276" s="50">
        <f t="shared" si="51"/>
        <v>1810580.171964427</v>
      </c>
      <c r="M276" s="50"/>
      <c r="N276" s="93">
        <f t="shared" si="46"/>
        <v>1810580.171964427</v>
      </c>
      <c r="O276" s="33"/>
    </row>
    <row r="277" spans="1:15" s="31" customFormat="1" x14ac:dyDescent="0.25">
      <c r="A277" s="35"/>
      <c r="B277" s="51" t="s">
        <v>188</v>
      </c>
      <c r="C277" s="35">
        <v>4</v>
      </c>
      <c r="D277" s="55">
        <v>30.100700000000003</v>
      </c>
      <c r="E277" s="102">
        <v>1148</v>
      </c>
      <c r="F277" s="127">
        <v>701268.2</v>
      </c>
      <c r="G277" s="41">
        <v>100</v>
      </c>
      <c r="H277" s="50">
        <f t="shared" si="48"/>
        <v>701268.2</v>
      </c>
      <c r="I277" s="50">
        <f t="shared" si="47"/>
        <v>0</v>
      </c>
      <c r="J277" s="50">
        <f t="shared" si="49"/>
        <v>610.86080139372814</v>
      </c>
      <c r="K277" s="50">
        <f t="shared" si="50"/>
        <v>1575.9868864458504</v>
      </c>
      <c r="L277" s="50">
        <f t="shared" si="51"/>
        <v>1793654.8566444684</v>
      </c>
      <c r="M277" s="50"/>
      <c r="N277" s="93">
        <f t="shared" si="46"/>
        <v>1793654.8566444684</v>
      </c>
      <c r="O277" s="33"/>
    </row>
    <row r="278" spans="1:15" s="31" customFormat="1" x14ac:dyDescent="0.25">
      <c r="A278" s="35"/>
      <c r="B278" s="51" t="s">
        <v>762</v>
      </c>
      <c r="C278" s="35">
        <v>4</v>
      </c>
      <c r="D278" s="55">
        <v>61.915500000000002</v>
      </c>
      <c r="E278" s="102">
        <v>1987</v>
      </c>
      <c r="F278" s="127">
        <v>873129.8</v>
      </c>
      <c r="G278" s="41">
        <v>100</v>
      </c>
      <c r="H278" s="50">
        <f t="shared" si="48"/>
        <v>873129.8</v>
      </c>
      <c r="I278" s="50">
        <f t="shared" si="47"/>
        <v>0</v>
      </c>
      <c r="J278" s="50">
        <f t="shared" si="49"/>
        <v>439.42113739305489</v>
      </c>
      <c r="K278" s="50">
        <f t="shared" si="50"/>
        <v>1747.4265504465238</v>
      </c>
      <c r="L278" s="50">
        <f t="shared" si="51"/>
        <v>2351639.3874934101</v>
      </c>
      <c r="M278" s="50"/>
      <c r="N278" s="93">
        <f t="shared" si="46"/>
        <v>2351639.3874934101</v>
      </c>
      <c r="O278" s="33"/>
    </row>
    <row r="279" spans="1:15" s="31" customFormat="1" x14ac:dyDescent="0.25">
      <c r="A279" s="35"/>
      <c r="B279" s="51" t="s">
        <v>189</v>
      </c>
      <c r="C279" s="35">
        <v>4</v>
      </c>
      <c r="D279" s="55">
        <v>14.279399999999999</v>
      </c>
      <c r="E279" s="102">
        <v>370</v>
      </c>
      <c r="F279" s="127">
        <v>129269.1</v>
      </c>
      <c r="G279" s="41">
        <v>100</v>
      </c>
      <c r="H279" s="50">
        <f t="shared" si="48"/>
        <v>129269.1</v>
      </c>
      <c r="I279" s="50">
        <f t="shared" si="47"/>
        <v>0</v>
      </c>
      <c r="J279" s="50">
        <f t="shared" si="49"/>
        <v>349.37594594594594</v>
      </c>
      <c r="K279" s="50">
        <f t="shared" si="50"/>
        <v>1837.4717418936327</v>
      </c>
      <c r="L279" s="50">
        <f t="shared" si="51"/>
        <v>1699496.8604212427</v>
      </c>
      <c r="M279" s="50"/>
      <c r="N279" s="93">
        <f t="shared" si="46"/>
        <v>1699496.8604212427</v>
      </c>
      <c r="O279" s="33"/>
    </row>
    <row r="280" spans="1:15" s="31" customFormat="1" x14ac:dyDescent="0.25">
      <c r="A280" s="35"/>
      <c r="B280" s="51" t="s">
        <v>190</v>
      </c>
      <c r="C280" s="35">
        <v>4</v>
      </c>
      <c r="D280" s="55">
        <v>23.324099999999998</v>
      </c>
      <c r="E280" s="102">
        <v>441</v>
      </c>
      <c r="F280" s="127">
        <v>202941.4</v>
      </c>
      <c r="G280" s="41">
        <v>100</v>
      </c>
      <c r="H280" s="50">
        <f t="shared" si="48"/>
        <v>202941.4</v>
      </c>
      <c r="I280" s="50">
        <f t="shared" si="47"/>
        <v>0</v>
      </c>
      <c r="J280" s="50">
        <f t="shared" si="49"/>
        <v>460.18458049886618</v>
      </c>
      <c r="K280" s="50">
        <f t="shared" si="50"/>
        <v>1726.6631073407125</v>
      </c>
      <c r="L280" s="50">
        <f t="shared" si="51"/>
        <v>1679070.7073138442</v>
      </c>
      <c r="M280" s="50"/>
      <c r="N280" s="93">
        <f t="shared" si="46"/>
        <v>1679070.7073138442</v>
      </c>
      <c r="O280" s="33"/>
    </row>
    <row r="281" spans="1:15" s="31" customFormat="1" x14ac:dyDescent="0.25">
      <c r="A281" s="35"/>
      <c r="B281" s="51" t="s">
        <v>763</v>
      </c>
      <c r="C281" s="35">
        <v>4</v>
      </c>
      <c r="D281" s="55">
        <v>42.843400000000003</v>
      </c>
      <c r="E281" s="102">
        <v>677</v>
      </c>
      <c r="F281" s="127">
        <v>711377.7</v>
      </c>
      <c r="G281" s="41">
        <v>100</v>
      </c>
      <c r="H281" s="50">
        <f t="shared" si="48"/>
        <v>711377.7</v>
      </c>
      <c r="I281" s="50">
        <f t="shared" si="47"/>
        <v>0</v>
      </c>
      <c r="J281" s="50">
        <f t="shared" si="49"/>
        <v>1050.7794682422452</v>
      </c>
      <c r="K281" s="50">
        <f t="shared" si="50"/>
        <v>1136.0682195973334</v>
      </c>
      <c r="L281" s="50">
        <f t="shared" si="51"/>
        <v>1368840.3576799496</v>
      </c>
      <c r="M281" s="50"/>
      <c r="N281" s="93">
        <f t="shared" si="46"/>
        <v>1368840.3576799496</v>
      </c>
      <c r="O281" s="33"/>
    </row>
    <row r="282" spans="1:15" s="31" customFormat="1" x14ac:dyDescent="0.25">
      <c r="A282" s="35"/>
      <c r="B282" s="51" t="s">
        <v>191</v>
      </c>
      <c r="C282" s="35">
        <v>4</v>
      </c>
      <c r="D282" s="55">
        <v>17.411200000000001</v>
      </c>
      <c r="E282" s="102">
        <v>469</v>
      </c>
      <c r="F282" s="127">
        <v>1139004.3</v>
      </c>
      <c r="G282" s="41">
        <v>100</v>
      </c>
      <c r="H282" s="50">
        <f t="shared" si="48"/>
        <v>1139004.3</v>
      </c>
      <c r="I282" s="50">
        <f t="shared" si="47"/>
        <v>0</v>
      </c>
      <c r="J282" s="50">
        <f t="shared" si="49"/>
        <v>2428.5805970149254</v>
      </c>
      <c r="K282" s="50">
        <f t="shared" si="50"/>
        <v>-241.73290917534678</v>
      </c>
      <c r="L282" s="50">
        <f t="shared" si="51"/>
        <v>230837.76631234272</v>
      </c>
      <c r="M282" s="50"/>
      <c r="N282" s="93">
        <f t="shared" si="46"/>
        <v>230837.76631234272</v>
      </c>
      <c r="O282" s="33"/>
    </row>
    <row r="283" spans="1:15" s="31" customFormat="1" x14ac:dyDescent="0.25">
      <c r="A283" s="35"/>
      <c r="B283" s="51"/>
      <c r="C283" s="35"/>
      <c r="D283" s="55">
        <v>0</v>
      </c>
      <c r="E283" s="104"/>
      <c r="F283" s="32"/>
      <c r="G283" s="41"/>
      <c r="H283" s="42"/>
      <c r="I283" s="42"/>
      <c r="J283" s="32"/>
      <c r="K283" s="50"/>
      <c r="L283" s="50"/>
      <c r="M283" s="50"/>
      <c r="N283" s="93"/>
      <c r="O283" s="33"/>
    </row>
    <row r="284" spans="1:15" s="31" customFormat="1" x14ac:dyDescent="0.25">
      <c r="A284" s="30" t="s">
        <v>192</v>
      </c>
      <c r="B284" s="43" t="s">
        <v>2</v>
      </c>
      <c r="C284" s="44"/>
      <c r="D284" s="3">
        <v>687.94550000000004</v>
      </c>
      <c r="E284" s="105">
        <f>E285</f>
        <v>53337</v>
      </c>
      <c r="F284" s="37"/>
      <c r="G284" s="41"/>
      <c r="H284" s="37">
        <f>H286</f>
        <v>6852140.0250000004</v>
      </c>
      <c r="I284" s="37">
        <f>I286</f>
        <v>-6852140.0250000004</v>
      </c>
      <c r="J284" s="37"/>
      <c r="K284" s="50"/>
      <c r="L284" s="50"/>
      <c r="M284" s="46">
        <f>M286</f>
        <v>20342278.166367218</v>
      </c>
      <c r="N284" s="91">
        <f t="shared" si="46"/>
        <v>20342278.166367218</v>
      </c>
      <c r="O284" s="33"/>
    </row>
    <row r="285" spans="1:15" s="31" customFormat="1" x14ac:dyDescent="0.25">
      <c r="A285" s="30" t="s">
        <v>192</v>
      </c>
      <c r="B285" s="43" t="s">
        <v>3</v>
      </c>
      <c r="C285" s="44"/>
      <c r="D285" s="3">
        <v>687.94550000000004</v>
      </c>
      <c r="E285" s="105">
        <f>SUM(E287:E311)</f>
        <v>53337</v>
      </c>
      <c r="F285" s="37">
        <f>SUM(F287:F311)</f>
        <v>87983579.500000015</v>
      </c>
      <c r="G285" s="41"/>
      <c r="H285" s="37">
        <f>SUM(H287:H311)</f>
        <v>74279299.450000003</v>
      </c>
      <c r="I285" s="37">
        <f>SUM(I287:I311)</f>
        <v>13704280.050000001</v>
      </c>
      <c r="J285" s="37"/>
      <c r="K285" s="50"/>
      <c r="L285" s="37">
        <f>SUM(L287:L311)</f>
        <v>43206142.885742523</v>
      </c>
      <c r="M285" s="50"/>
      <c r="N285" s="91">
        <f t="shared" si="46"/>
        <v>43206142.885742523</v>
      </c>
      <c r="O285" s="33"/>
    </row>
    <row r="286" spans="1:15" s="31" customFormat="1" x14ac:dyDescent="0.25">
      <c r="A286" s="35"/>
      <c r="B286" s="51" t="s">
        <v>26</v>
      </c>
      <c r="C286" s="35">
        <v>2</v>
      </c>
      <c r="D286" s="55">
        <v>0</v>
      </c>
      <c r="E286" s="106"/>
      <c r="F286" s="50"/>
      <c r="G286" s="41">
        <v>25</v>
      </c>
      <c r="H286" s="50">
        <f>F293*G286/100</f>
        <v>6852140.0250000004</v>
      </c>
      <c r="I286" s="50">
        <f t="shared" ref="I286:I311" si="52">F286-H286</f>
        <v>-6852140.0250000004</v>
      </c>
      <c r="J286" s="50"/>
      <c r="K286" s="50"/>
      <c r="L286" s="50"/>
      <c r="M286" s="50">
        <f>($L$7*$L$8*E284/$L$10)+($L$7*$L$9*D284/$L$11)</f>
        <v>20342278.166367218</v>
      </c>
      <c r="N286" s="93">
        <f t="shared" si="46"/>
        <v>20342278.166367218</v>
      </c>
      <c r="O286" s="33"/>
    </row>
    <row r="287" spans="1:15" s="31" customFormat="1" x14ac:dyDescent="0.25">
      <c r="A287" s="35"/>
      <c r="B287" s="51" t="s">
        <v>193</v>
      </c>
      <c r="C287" s="35">
        <v>4</v>
      </c>
      <c r="D287" s="55">
        <v>41.911499999999997</v>
      </c>
      <c r="E287" s="102">
        <v>2866</v>
      </c>
      <c r="F287" s="128">
        <v>2101462.4</v>
      </c>
      <c r="G287" s="41">
        <v>100</v>
      </c>
      <c r="H287" s="50">
        <f t="shared" ref="H287:H311" si="53">F287*G287/100</f>
        <v>2101462.4</v>
      </c>
      <c r="I287" s="50">
        <f t="shared" si="52"/>
        <v>0</v>
      </c>
      <c r="J287" s="50">
        <f t="shared" ref="J287:J311" si="54">F287/E287</f>
        <v>733.23879972086525</v>
      </c>
      <c r="K287" s="50">
        <f t="shared" ref="K287:K311" si="55">$J$11*$J$19-J287</f>
        <v>1453.6088881187134</v>
      </c>
      <c r="L287" s="50">
        <f t="shared" ref="L287:L311" si="56">IF(K287&gt;0,$J$7*$J$8*(K287/$K$19),0)+$J$7*$J$9*(E287/$E$19)+$J$7*$J$10*(D287/$D$19)</f>
        <v>2246869.1648835549</v>
      </c>
      <c r="M287" s="50"/>
      <c r="N287" s="93">
        <f t="shared" si="46"/>
        <v>2246869.1648835549</v>
      </c>
      <c r="O287" s="33"/>
    </row>
    <row r="288" spans="1:15" s="31" customFormat="1" x14ac:dyDescent="0.25">
      <c r="A288" s="35"/>
      <c r="B288" s="51" t="s">
        <v>194</v>
      </c>
      <c r="C288" s="35">
        <v>4</v>
      </c>
      <c r="D288" s="55">
        <v>29.248799999999999</v>
      </c>
      <c r="E288" s="102">
        <v>1537</v>
      </c>
      <c r="F288" s="128">
        <v>886940.6</v>
      </c>
      <c r="G288" s="41">
        <v>100</v>
      </c>
      <c r="H288" s="50">
        <f t="shared" si="53"/>
        <v>886940.6</v>
      </c>
      <c r="I288" s="50">
        <f t="shared" si="52"/>
        <v>0</v>
      </c>
      <c r="J288" s="50">
        <f t="shared" si="54"/>
        <v>577.05959661678594</v>
      </c>
      <c r="K288" s="50">
        <f t="shared" si="55"/>
        <v>1609.7880912227927</v>
      </c>
      <c r="L288" s="50">
        <f t="shared" si="56"/>
        <v>1927188.1359941966</v>
      </c>
      <c r="M288" s="50"/>
      <c r="N288" s="93">
        <f t="shared" si="46"/>
        <v>1927188.1359941966</v>
      </c>
      <c r="O288" s="33"/>
    </row>
    <row r="289" spans="1:15" s="31" customFormat="1" x14ac:dyDescent="0.25">
      <c r="A289" s="35"/>
      <c r="B289" s="51" t="s">
        <v>764</v>
      </c>
      <c r="C289" s="35">
        <v>4</v>
      </c>
      <c r="D289" s="55">
        <v>30.7044</v>
      </c>
      <c r="E289" s="102">
        <v>2427</v>
      </c>
      <c r="F289" s="128">
        <v>1398746.8</v>
      </c>
      <c r="G289" s="41">
        <v>100</v>
      </c>
      <c r="H289" s="50">
        <f t="shared" si="53"/>
        <v>1398746.8</v>
      </c>
      <c r="I289" s="50">
        <f t="shared" si="52"/>
        <v>0</v>
      </c>
      <c r="J289" s="50">
        <f t="shared" si="54"/>
        <v>576.32748248866915</v>
      </c>
      <c r="K289" s="50">
        <f t="shared" si="55"/>
        <v>1610.5202053509095</v>
      </c>
      <c r="L289" s="50">
        <f t="shared" si="56"/>
        <v>2188668.501853128</v>
      </c>
      <c r="M289" s="50"/>
      <c r="N289" s="93">
        <f t="shared" si="46"/>
        <v>2188668.501853128</v>
      </c>
      <c r="O289" s="33"/>
    </row>
    <row r="290" spans="1:15" s="31" customFormat="1" x14ac:dyDescent="0.25">
      <c r="A290" s="35"/>
      <c r="B290" s="51" t="s">
        <v>195</v>
      </c>
      <c r="C290" s="35">
        <v>4</v>
      </c>
      <c r="D290" s="55">
        <v>33.053800000000003</v>
      </c>
      <c r="E290" s="102">
        <v>1982</v>
      </c>
      <c r="F290" s="128">
        <v>3144476.1</v>
      </c>
      <c r="G290" s="41">
        <v>100</v>
      </c>
      <c r="H290" s="50">
        <f t="shared" si="53"/>
        <v>3144476.1</v>
      </c>
      <c r="I290" s="50">
        <f t="shared" si="52"/>
        <v>0</v>
      </c>
      <c r="J290" s="50">
        <f t="shared" si="54"/>
        <v>1586.5167003027245</v>
      </c>
      <c r="K290" s="50">
        <f t="shared" si="55"/>
        <v>600.33098753685408</v>
      </c>
      <c r="L290" s="50">
        <f t="shared" si="56"/>
        <v>1242952.1477356849</v>
      </c>
      <c r="M290" s="50"/>
      <c r="N290" s="93">
        <f t="shared" si="46"/>
        <v>1242952.1477356849</v>
      </c>
      <c r="O290" s="33"/>
    </row>
    <row r="291" spans="1:15" s="31" customFormat="1" x14ac:dyDescent="0.25">
      <c r="A291" s="35"/>
      <c r="B291" s="51" t="s">
        <v>196</v>
      </c>
      <c r="C291" s="35">
        <v>4</v>
      </c>
      <c r="D291" s="55">
        <v>24.868099999999998</v>
      </c>
      <c r="E291" s="102">
        <v>1708</v>
      </c>
      <c r="F291" s="128">
        <v>1581336.6</v>
      </c>
      <c r="G291" s="41">
        <v>100</v>
      </c>
      <c r="H291" s="50">
        <f t="shared" si="53"/>
        <v>1581336.6</v>
      </c>
      <c r="I291" s="50">
        <f t="shared" si="52"/>
        <v>0</v>
      </c>
      <c r="J291" s="50">
        <f t="shared" si="54"/>
        <v>925.84110070257611</v>
      </c>
      <c r="K291" s="50">
        <f t="shared" si="55"/>
        <v>1261.0065871370025</v>
      </c>
      <c r="L291" s="50">
        <f t="shared" si="56"/>
        <v>1663724.1710772519</v>
      </c>
      <c r="M291" s="50"/>
      <c r="N291" s="93">
        <f t="shared" si="46"/>
        <v>1663724.1710772519</v>
      </c>
      <c r="O291" s="33"/>
    </row>
    <row r="292" spans="1:15" s="31" customFormat="1" x14ac:dyDescent="0.25">
      <c r="A292" s="35"/>
      <c r="B292" s="51" t="s">
        <v>197</v>
      </c>
      <c r="C292" s="35">
        <v>4</v>
      </c>
      <c r="D292" s="55">
        <v>10.051699999999999</v>
      </c>
      <c r="E292" s="102">
        <v>1064</v>
      </c>
      <c r="F292" s="128">
        <v>1229083.8999999999</v>
      </c>
      <c r="G292" s="41">
        <v>100</v>
      </c>
      <c r="H292" s="50">
        <f t="shared" si="53"/>
        <v>1229083.8999999999</v>
      </c>
      <c r="I292" s="50">
        <f t="shared" si="52"/>
        <v>0</v>
      </c>
      <c r="J292" s="50">
        <f t="shared" si="54"/>
        <v>1155.1540413533833</v>
      </c>
      <c r="K292" s="50">
        <f t="shared" si="55"/>
        <v>1031.6936464861953</v>
      </c>
      <c r="L292" s="50">
        <f t="shared" si="56"/>
        <v>1208764.8480546374</v>
      </c>
      <c r="M292" s="50"/>
      <c r="N292" s="93">
        <f t="shared" si="46"/>
        <v>1208764.8480546374</v>
      </c>
      <c r="O292" s="33"/>
    </row>
    <row r="293" spans="1:15" s="31" customFormat="1" x14ac:dyDescent="0.25">
      <c r="A293" s="35"/>
      <c r="B293" s="51" t="s">
        <v>192</v>
      </c>
      <c r="C293" s="35">
        <v>3</v>
      </c>
      <c r="D293" s="55">
        <v>43.259900000000002</v>
      </c>
      <c r="E293" s="102">
        <v>5261</v>
      </c>
      <c r="F293" s="128">
        <v>27408560.100000001</v>
      </c>
      <c r="G293" s="41">
        <v>50</v>
      </c>
      <c r="H293" s="50">
        <f t="shared" si="53"/>
        <v>13704280.050000001</v>
      </c>
      <c r="I293" s="50">
        <f t="shared" si="52"/>
        <v>13704280.050000001</v>
      </c>
      <c r="J293" s="50">
        <f t="shared" si="54"/>
        <v>5209.7624215928536</v>
      </c>
      <c r="K293" s="50">
        <f t="shared" si="55"/>
        <v>-3022.914733753275</v>
      </c>
      <c r="L293" s="50">
        <f t="shared" si="56"/>
        <v>1736503.544552254</v>
      </c>
      <c r="M293" s="50"/>
      <c r="N293" s="93">
        <f t="shared" si="46"/>
        <v>1736503.544552254</v>
      </c>
      <c r="O293" s="33"/>
    </row>
    <row r="294" spans="1:15" s="31" customFormat="1" x14ac:dyDescent="0.25">
      <c r="A294" s="35"/>
      <c r="B294" s="51" t="s">
        <v>198</v>
      </c>
      <c r="C294" s="35">
        <v>4</v>
      </c>
      <c r="D294" s="55">
        <v>23.160100000000003</v>
      </c>
      <c r="E294" s="102">
        <v>1807</v>
      </c>
      <c r="F294" s="128">
        <v>1553140.5</v>
      </c>
      <c r="G294" s="41">
        <v>100</v>
      </c>
      <c r="H294" s="50">
        <f t="shared" si="53"/>
        <v>1553140.5</v>
      </c>
      <c r="I294" s="50">
        <f t="shared" si="52"/>
        <v>0</v>
      </c>
      <c r="J294" s="50">
        <f t="shared" si="54"/>
        <v>859.51328168234647</v>
      </c>
      <c r="K294" s="50">
        <f t="shared" si="55"/>
        <v>1327.334406157232</v>
      </c>
      <c r="L294" s="50">
        <f t="shared" si="56"/>
        <v>1736917.426053205</v>
      </c>
      <c r="M294" s="50"/>
      <c r="N294" s="93">
        <f t="shared" si="46"/>
        <v>1736917.426053205</v>
      </c>
      <c r="O294" s="33"/>
    </row>
    <row r="295" spans="1:15" s="31" customFormat="1" x14ac:dyDescent="0.25">
      <c r="A295" s="35"/>
      <c r="B295" s="51" t="s">
        <v>199</v>
      </c>
      <c r="C295" s="35">
        <v>4</v>
      </c>
      <c r="D295" s="55">
        <v>15.7385</v>
      </c>
      <c r="E295" s="102">
        <v>874</v>
      </c>
      <c r="F295" s="128">
        <v>404800.1</v>
      </c>
      <c r="G295" s="41">
        <v>100</v>
      </c>
      <c r="H295" s="50">
        <f t="shared" si="53"/>
        <v>404800.1</v>
      </c>
      <c r="I295" s="50">
        <f t="shared" si="52"/>
        <v>0</v>
      </c>
      <c r="J295" s="50">
        <f t="shared" si="54"/>
        <v>463.15800915331806</v>
      </c>
      <c r="K295" s="50">
        <f t="shared" si="55"/>
        <v>1723.6896786862605</v>
      </c>
      <c r="L295" s="50">
        <f t="shared" si="56"/>
        <v>1757017.7942845563</v>
      </c>
      <c r="M295" s="50"/>
      <c r="N295" s="93">
        <f t="shared" si="46"/>
        <v>1757017.7942845563</v>
      </c>
      <c r="O295" s="33"/>
    </row>
    <row r="296" spans="1:15" s="31" customFormat="1" x14ac:dyDescent="0.25">
      <c r="A296" s="35"/>
      <c r="B296" s="51" t="s">
        <v>200</v>
      </c>
      <c r="C296" s="35">
        <v>4</v>
      </c>
      <c r="D296" s="55">
        <v>23.650700000000001</v>
      </c>
      <c r="E296" s="102">
        <v>2380</v>
      </c>
      <c r="F296" s="128">
        <v>5983490.4000000004</v>
      </c>
      <c r="G296" s="41">
        <v>100</v>
      </c>
      <c r="H296" s="50">
        <f t="shared" si="53"/>
        <v>5983490.4000000004</v>
      </c>
      <c r="I296" s="50">
        <f t="shared" si="52"/>
        <v>0</v>
      </c>
      <c r="J296" s="50">
        <f t="shared" si="54"/>
        <v>2514.0715966386556</v>
      </c>
      <c r="K296" s="50">
        <f t="shared" si="55"/>
        <v>-327.22390879907698</v>
      </c>
      <c r="L296" s="50">
        <f t="shared" si="56"/>
        <v>808458.59136429639</v>
      </c>
      <c r="M296" s="50"/>
      <c r="N296" s="93">
        <f t="shared" si="46"/>
        <v>808458.59136429639</v>
      </c>
      <c r="O296" s="33"/>
    </row>
    <row r="297" spans="1:15" s="31" customFormat="1" x14ac:dyDescent="0.25">
      <c r="A297" s="35"/>
      <c r="B297" s="51" t="s">
        <v>201</v>
      </c>
      <c r="C297" s="35">
        <v>4</v>
      </c>
      <c r="D297" s="55">
        <v>66.461000000000013</v>
      </c>
      <c r="E297" s="102">
        <v>4096</v>
      </c>
      <c r="F297" s="128">
        <v>4881565.4000000004</v>
      </c>
      <c r="G297" s="41">
        <v>100</v>
      </c>
      <c r="H297" s="50">
        <f t="shared" si="53"/>
        <v>4881565.4000000004</v>
      </c>
      <c r="I297" s="50">
        <f t="shared" si="52"/>
        <v>0</v>
      </c>
      <c r="J297" s="50">
        <f t="shared" si="54"/>
        <v>1191.7884277343751</v>
      </c>
      <c r="K297" s="50">
        <f t="shared" si="55"/>
        <v>995.05926010520352</v>
      </c>
      <c r="L297" s="50">
        <f t="shared" si="56"/>
        <v>2355921.7322162194</v>
      </c>
      <c r="M297" s="50"/>
      <c r="N297" s="93">
        <f t="shared" si="46"/>
        <v>2355921.7322162194</v>
      </c>
      <c r="O297" s="33"/>
    </row>
    <row r="298" spans="1:15" s="31" customFormat="1" x14ac:dyDescent="0.25">
      <c r="A298" s="35"/>
      <c r="B298" s="51" t="s">
        <v>202</v>
      </c>
      <c r="C298" s="35">
        <v>4</v>
      </c>
      <c r="D298" s="55">
        <v>49.479700000000008</v>
      </c>
      <c r="E298" s="102">
        <v>2806</v>
      </c>
      <c r="F298" s="128">
        <v>2033347.5</v>
      </c>
      <c r="G298" s="41">
        <v>100</v>
      </c>
      <c r="H298" s="50">
        <f t="shared" si="53"/>
        <v>2033347.5</v>
      </c>
      <c r="I298" s="50">
        <f t="shared" si="52"/>
        <v>0</v>
      </c>
      <c r="J298" s="50">
        <f t="shared" si="54"/>
        <v>724.64272986457593</v>
      </c>
      <c r="K298" s="50">
        <f t="shared" si="55"/>
        <v>1462.2049579750028</v>
      </c>
      <c r="L298" s="50">
        <f t="shared" si="56"/>
        <v>2279370.1673220121</v>
      </c>
      <c r="M298" s="50"/>
      <c r="N298" s="93">
        <f t="shared" si="46"/>
        <v>2279370.1673220121</v>
      </c>
      <c r="O298" s="33"/>
    </row>
    <row r="299" spans="1:15" s="31" customFormat="1" x14ac:dyDescent="0.25">
      <c r="A299" s="35"/>
      <c r="B299" s="51" t="s">
        <v>203</v>
      </c>
      <c r="C299" s="35">
        <v>4</v>
      </c>
      <c r="D299" s="55">
        <v>31.819799999999997</v>
      </c>
      <c r="E299" s="102">
        <v>1819</v>
      </c>
      <c r="F299" s="128">
        <v>2959068.9</v>
      </c>
      <c r="G299" s="41">
        <v>100</v>
      </c>
      <c r="H299" s="50">
        <f t="shared" si="53"/>
        <v>2959068.9</v>
      </c>
      <c r="I299" s="50">
        <f t="shared" si="52"/>
        <v>0</v>
      </c>
      <c r="J299" s="50">
        <f t="shared" si="54"/>
        <v>1626.7558548653105</v>
      </c>
      <c r="K299" s="50">
        <f t="shared" si="55"/>
        <v>560.09183297426807</v>
      </c>
      <c r="L299" s="50">
        <f t="shared" si="56"/>
        <v>1156584.134398066</v>
      </c>
      <c r="M299" s="50"/>
      <c r="N299" s="93">
        <f t="shared" si="46"/>
        <v>1156584.134398066</v>
      </c>
      <c r="O299" s="33"/>
    </row>
    <row r="300" spans="1:15" s="31" customFormat="1" x14ac:dyDescent="0.25">
      <c r="A300" s="35"/>
      <c r="B300" s="51" t="s">
        <v>765</v>
      </c>
      <c r="C300" s="35">
        <v>4</v>
      </c>
      <c r="D300" s="55">
        <v>13.022600000000001</v>
      </c>
      <c r="E300" s="102">
        <v>1069</v>
      </c>
      <c r="F300" s="128">
        <v>763825.6</v>
      </c>
      <c r="G300" s="41">
        <v>100</v>
      </c>
      <c r="H300" s="50">
        <f t="shared" si="53"/>
        <v>763825.6</v>
      </c>
      <c r="I300" s="50">
        <f t="shared" si="52"/>
        <v>0</v>
      </c>
      <c r="J300" s="50">
        <f t="shared" si="54"/>
        <v>714.52347988774557</v>
      </c>
      <c r="K300" s="50">
        <f t="shared" si="55"/>
        <v>1472.3242079518332</v>
      </c>
      <c r="L300" s="50">
        <f t="shared" si="56"/>
        <v>1589991.7628003345</v>
      </c>
      <c r="M300" s="50"/>
      <c r="N300" s="93">
        <f t="shared" si="46"/>
        <v>1589991.7628003345</v>
      </c>
      <c r="O300" s="33"/>
    </row>
    <row r="301" spans="1:15" s="31" customFormat="1" x14ac:dyDescent="0.25">
      <c r="A301" s="35"/>
      <c r="B301" s="51" t="s">
        <v>204</v>
      </c>
      <c r="C301" s="35">
        <v>4</v>
      </c>
      <c r="D301" s="55">
        <v>32.696100000000001</v>
      </c>
      <c r="E301" s="102">
        <v>2336</v>
      </c>
      <c r="F301" s="128">
        <v>837332.2</v>
      </c>
      <c r="G301" s="41">
        <v>100</v>
      </c>
      <c r="H301" s="50">
        <f t="shared" si="53"/>
        <v>837332.2</v>
      </c>
      <c r="I301" s="50">
        <f t="shared" si="52"/>
        <v>0</v>
      </c>
      <c r="J301" s="50">
        <f t="shared" si="54"/>
        <v>358.44700342465751</v>
      </c>
      <c r="K301" s="50">
        <f t="shared" si="55"/>
        <v>1828.4006844149212</v>
      </c>
      <c r="L301" s="50">
        <f t="shared" si="56"/>
        <v>2353566.1708016251</v>
      </c>
      <c r="M301" s="50"/>
      <c r="N301" s="93">
        <f t="shared" si="46"/>
        <v>2353566.1708016251</v>
      </c>
      <c r="O301" s="33"/>
    </row>
    <row r="302" spans="1:15" s="31" customFormat="1" x14ac:dyDescent="0.25">
      <c r="A302" s="35"/>
      <c r="B302" s="51" t="s">
        <v>205</v>
      </c>
      <c r="C302" s="35">
        <v>4</v>
      </c>
      <c r="D302" s="55">
        <v>13.414200000000001</v>
      </c>
      <c r="E302" s="102">
        <v>895</v>
      </c>
      <c r="F302" s="128">
        <v>689368.8</v>
      </c>
      <c r="G302" s="41">
        <v>100</v>
      </c>
      <c r="H302" s="50">
        <f t="shared" si="53"/>
        <v>689368.8</v>
      </c>
      <c r="I302" s="50">
        <f t="shared" si="52"/>
        <v>0</v>
      </c>
      <c r="J302" s="50">
        <f t="shared" si="54"/>
        <v>770.24446927374311</v>
      </c>
      <c r="K302" s="50">
        <f t="shared" si="55"/>
        <v>1416.6032185658355</v>
      </c>
      <c r="L302" s="50">
        <f t="shared" si="56"/>
        <v>1496859.8245372798</v>
      </c>
      <c r="M302" s="50"/>
      <c r="N302" s="93">
        <f t="shared" si="46"/>
        <v>1496859.8245372798</v>
      </c>
      <c r="O302" s="33"/>
    </row>
    <row r="303" spans="1:15" s="31" customFormat="1" x14ac:dyDescent="0.25">
      <c r="A303" s="35"/>
      <c r="B303" s="51" t="s">
        <v>766</v>
      </c>
      <c r="C303" s="35">
        <v>4</v>
      </c>
      <c r="D303" s="55">
        <v>42.579099999999997</v>
      </c>
      <c r="E303" s="102">
        <v>3114</v>
      </c>
      <c r="F303" s="128">
        <v>1118752.1000000001</v>
      </c>
      <c r="G303" s="41">
        <v>100</v>
      </c>
      <c r="H303" s="50">
        <f t="shared" si="53"/>
        <v>1118752.1000000001</v>
      </c>
      <c r="I303" s="50">
        <f t="shared" si="52"/>
        <v>0</v>
      </c>
      <c r="J303" s="50">
        <f t="shared" si="54"/>
        <v>359.2652858060373</v>
      </c>
      <c r="K303" s="50">
        <f t="shared" si="55"/>
        <v>1827.5824020335413</v>
      </c>
      <c r="L303" s="50">
        <f t="shared" si="56"/>
        <v>2629239.8544179867</v>
      </c>
      <c r="M303" s="50"/>
      <c r="N303" s="93">
        <f t="shared" si="46"/>
        <v>2629239.8544179867</v>
      </c>
      <c r="O303" s="33"/>
    </row>
    <row r="304" spans="1:15" s="31" customFormat="1" x14ac:dyDescent="0.25">
      <c r="A304" s="35"/>
      <c r="B304" s="51" t="s">
        <v>206</v>
      </c>
      <c r="C304" s="35">
        <v>4</v>
      </c>
      <c r="D304" s="55">
        <v>14.5875</v>
      </c>
      <c r="E304" s="102">
        <v>4454</v>
      </c>
      <c r="F304" s="128">
        <v>11691460.9</v>
      </c>
      <c r="G304" s="41">
        <v>100</v>
      </c>
      <c r="H304" s="50">
        <f t="shared" si="53"/>
        <v>11691460.9</v>
      </c>
      <c r="I304" s="50">
        <f t="shared" si="52"/>
        <v>0</v>
      </c>
      <c r="J304" s="50">
        <f t="shared" si="54"/>
        <v>2624.9350920520883</v>
      </c>
      <c r="K304" s="50">
        <f t="shared" si="55"/>
        <v>-438.08740421250968</v>
      </c>
      <c r="L304" s="50">
        <f t="shared" si="56"/>
        <v>1346522.9993688762</v>
      </c>
      <c r="M304" s="50"/>
      <c r="N304" s="93">
        <f t="shared" si="46"/>
        <v>1346522.9993688762</v>
      </c>
      <c r="O304" s="33"/>
    </row>
    <row r="305" spans="1:15" s="31" customFormat="1" x14ac:dyDescent="0.25">
      <c r="A305" s="35"/>
      <c r="B305" s="51" t="s">
        <v>207</v>
      </c>
      <c r="C305" s="35">
        <v>4</v>
      </c>
      <c r="D305" s="55">
        <v>24.872399999999999</v>
      </c>
      <c r="E305" s="102">
        <v>1864</v>
      </c>
      <c r="F305" s="128">
        <v>986754</v>
      </c>
      <c r="G305" s="41">
        <v>100</v>
      </c>
      <c r="H305" s="50">
        <f t="shared" si="53"/>
        <v>986754</v>
      </c>
      <c r="I305" s="50">
        <f t="shared" si="52"/>
        <v>0</v>
      </c>
      <c r="J305" s="50">
        <f t="shared" si="54"/>
        <v>529.37446351931328</v>
      </c>
      <c r="K305" s="50">
        <f t="shared" si="55"/>
        <v>1657.4732243202652</v>
      </c>
      <c r="L305" s="50">
        <f t="shared" si="56"/>
        <v>2034788.6149224513</v>
      </c>
      <c r="M305" s="50"/>
      <c r="N305" s="93">
        <f t="shared" si="46"/>
        <v>2034788.6149224513</v>
      </c>
      <c r="O305" s="33"/>
    </row>
    <row r="306" spans="1:15" s="31" customFormat="1" x14ac:dyDescent="0.25">
      <c r="A306" s="35"/>
      <c r="B306" s="51" t="s">
        <v>208</v>
      </c>
      <c r="C306" s="35">
        <v>4</v>
      </c>
      <c r="D306" s="55">
        <v>24.0137</v>
      </c>
      <c r="E306" s="102">
        <v>1588</v>
      </c>
      <c r="F306" s="128">
        <v>1340653</v>
      </c>
      <c r="G306" s="41">
        <v>100</v>
      </c>
      <c r="H306" s="50">
        <f t="shared" si="53"/>
        <v>1340653</v>
      </c>
      <c r="I306" s="50">
        <f t="shared" si="52"/>
        <v>0</v>
      </c>
      <c r="J306" s="50">
        <f t="shared" si="54"/>
        <v>844.23992443324937</v>
      </c>
      <c r="K306" s="50">
        <f t="shared" si="55"/>
        <v>1342.6077634063292</v>
      </c>
      <c r="L306" s="50">
        <f t="shared" si="56"/>
        <v>1692108.8956155931</v>
      </c>
      <c r="M306" s="50"/>
      <c r="N306" s="93">
        <f t="shared" si="46"/>
        <v>1692108.8956155931</v>
      </c>
      <c r="O306" s="33"/>
    </row>
    <row r="307" spans="1:15" s="31" customFormat="1" x14ac:dyDescent="0.25">
      <c r="A307" s="35"/>
      <c r="B307" s="51" t="s">
        <v>209</v>
      </c>
      <c r="C307" s="35">
        <v>4</v>
      </c>
      <c r="D307" s="55">
        <v>25.411999999999999</v>
      </c>
      <c r="E307" s="102">
        <v>1833</v>
      </c>
      <c r="F307" s="128">
        <v>11151977.9</v>
      </c>
      <c r="G307" s="41">
        <v>100</v>
      </c>
      <c r="H307" s="50">
        <f t="shared" si="53"/>
        <v>11151977.9</v>
      </c>
      <c r="I307" s="50">
        <f t="shared" si="52"/>
        <v>0</v>
      </c>
      <c r="J307" s="50">
        <f t="shared" si="54"/>
        <v>6084.0032187670486</v>
      </c>
      <c r="K307" s="50">
        <f t="shared" si="55"/>
        <v>-3897.15553092747</v>
      </c>
      <c r="L307" s="50">
        <f t="shared" si="56"/>
        <v>663020.0663089368</v>
      </c>
      <c r="M307" s="50"/>
      <c r="N307" s="93">
        <f t="shared" si="46"/>
        <v>663020.0663089368</v>
      </c>
      <c r="O307" s="33"/>
    </row>
    <row r="308" spans="1:15" s="31" customFormat="1" x14ac:dyDescent="0.25">
      <c r="A308" s="35"/>
      <c r="B308" s="51" t="s">
        <v>210</v>
      </c>
      <c r="C308" s="35">
        <v>4</v>
      </c>
      <c r="D308" s="55">
        <v>15.786300000000002</v>
      </c>
      <c r="E308" s="102">
        <v>1255</v>
      </c>
      <c r="F308" s="128">
        <v>540720.4</v>
      </c>
      <c r="G308" s="41">
        <v>100</v>
      </c>
      <c r="H308" s="50">
        <f t="shared" si="53"/>
        <v>540720.4</v>
      </c>
      <c r="I308" s="50">
        <f t="shared" si="52"/>
        <v>0</v>
      </c>
      <c r="J308" s="50">
        <f t="shared" si="54"/>
        <v>430.85290836653388</v>
      </c>
      <c r="K308" s="50">
        <f t="shared" si="55"/>
        <v>1755.9947794730447</v>
      </c>
      <c r="L308" s="50">
        <f t="shared" si="56"/>
        <v>1892093.318995805</v>
      </c>
      <c r="M308" s="50"/>
      <c r="N308" s="93">
        <f t="shared" si="46"/>
        <v>1892093.318995805</v>
      </c>
      <c r="O308" s="33"/>
    </row>
    <row r="309" spans="1:15" s="31" customFormat="1" x14ac:dyDescent="0.25">
      <c r="A309" s="35"/>
      <c r="B309" s="51" t="s">
        <v>211</v>
      </c>
      <c r="C309" s="35">
        <v>4</v>
      </c>
      <c r="D309" s="55">
        <v>10.5017</v>
      </c>
      <c r="E309" s="102">
        <v>992</v>
      </c>
      <c r="F309" s="128">
        <v>467954.1</v>
      </c>
      <c r="G309" s="41">
        <v>100</v>
      </c>
      <c r="H309" s="50">
        <f t="shared" si="53"/>
        <v>467954.1</v>
      </c>
      <c r="I309" s="50">
        <f t="shared" si="52"/>
        <v>0</v>
      </c>
      <c r="J309" s="50">
        <f t="shared" si="54"/>
        <v>471.72792338709672</v>
      </c>
      <c r="K309" s="50">
        <f t="shared" si="55"/>
        <v>1715.1197644524818</v>
      </c>
      <c r="L309" s="50">
        <f t="shared" si="56"/>
        <v>1754085.065858766</v>
      </c>
      <c r="M309" s="50"/>
      <c r="N309" s="93">
        <f t="shared" si="46"/>
        <v>1754085.065858766</v>
      </c>
      <c r="O309" s="33"/>
    </row>
    <row r="310" spans="1:15" s="31" customFormat="1" x14ac:dyDescent="0.25">
      <c r="A310" s="35"/>
      <c r="B310" s="51" t="s">
        <v>212</v>
      </c>
      <c r="C310" s="35">
        <v>4</v>
      </c>
      <c r="D310" s="55">
        <v>24.389000000000003</v>
      </c>
      <c r="E310" s="102">
        <v>2055</v>
      </c>
      <c r="F310" s="128">
        <v>1919966.4</v>
      </c>
      <c r="G310" s="41">
        <v>100</v>
      </c>
      <c r="H310" s="50">
        <f t="shared" si="53"/>
        <v>1919966.4</v>
      </c>
      <c r="I310" s="50">
        <f t="shared" si="52"/>
        <v>0</v>
      </c>
      <c r="J310" s="50">
        <f t="shared" si="54"/>
        <v>934.29021897810219</v>
      </c>
      <c r="K310" s="50">
        <f t="shared" si="55"/>
        <v>1252.5574688614765</v>
      </c>
      <c r="L310" s="50">
        <f t="shared" si="56"/>
        <v>1752602.6602844393</v>
      </c>
      <c r="M310" s="50"/>
      <c r="N310" s="93">
        <f t="shared" si="46"/>
        <v>1752602.6602844393</v>
      </c>
      <c r="O310" s="33"/>
    </row>
    <row r="311" spans="1:15" s="31" customFormat="1" x14ac:dyDescent="0.25">
      <c r="A311" s="35"/>
      <c r="B311" s="51" t="s">
        <v>767</v>
      </c>
      <c r="C311" s="35">
        <v>4</v>
      </c>
      <c r="D311" s="55">
        <v>23.262899999999998</v>
      </c>
      <c r="E311" s="102">
        <v>1255</v>
      </c>
      <c r="F311" s="128">
        <v>908794.8</v>
      </c>
      <c r="G311" s="41">
        <v>100</v>
      </c>
      <c r="H311" s="50">
        <f t="shared" si="53"/>
        <v>908794.8</v>
      </c>
      <c r="I311" s="50">
        <f t="shared" si="52"/>
        <v>0</v>
      </c>
      <c r="J311" s="50">
        <f t="shared" si="54"/>
        <v>724.13928286852592</v>
      </c>
      <c r="K311" s="50">
        <f t="shared" si="55"/>
        <v>1462.7084049710527</v>
      </c>
      <c r="L311" s="50">
        <f t="shared" si="56"/>
        <v>1692323.2920413613</v>
      </c>
      <c r="M311" s="50"/>
      <c r="N311" s="93">
        <f t="shared" si="46"/>
        <v>1692323.2920413613</v>
      </c>
      <c r="O311" s="33"/>
    </row>
    <row r="312" spans="1:15" s="31" customFormat="1" x14ac:dyDescent="0.25">
      <c r="A312" s="35"/>
      <c r="B312" s="51"/>
      <c r="C312" s="35"/>
      <c r="D312" s="55">
        <v>0</v>
      </c>
      <c r="E312" s="104"/>
      <c r="F312" s="32"/>
      <c r="G312" s="41"/>
      <c r="H312" s="42"/>
      <c r="I312" s="42"/>
      <c r="J312" s="32"/>
      <c r="K312" s="50"/>
      <c r="L312" s="50"/>
      <c r="M312" s="50"/>
      <c r="N312" s="93"/>
      <c r="O312" s="33"/>
    </row>
    <row r="313" spans="1:15" s="31" customFormat="1" x14ac:dyDescent="0.25">
      <c r="A313" s="30" t="s">
        <v>213</v>
      </c>
      <c r="B313" s="43" t="s">
        <v>2</v>
      </c>
      <c r="C313" s="44"/>
      <c r="D313" s="3">
        <v>644.12480000000005</v>
      </c>
      <c r="E313" s="105">
        <f>E314</f>
        <v>29674</v>
      </c>
      <c r="F313" s="37"/>
      <c r="G313" s="41"/>
      <c r="H313" s="37">
        <f>H315</f>
        <v>6032397.2249999996</v>
      </c>
      <c r="I313" s="37">
        <f>I315</f>
        <v>-6032397.2249999996</v>
      </c>
      <c r="J313" s="37"/>
      <c r="K313" s="50"/>
      <c r="L313" s="50"/>
      <c r="M313" s="46">
        <f>M315</f>
        <v>13826327.670497697</v>
      </c>
      <c r="N313" s="91">
        <f t="shared" si="46"/>
        <v>13826327.670497697</v>
      </c>
      <c r="O313" s="33"/>
    </row>
    <row r="314" spans="1:15" s="31" customFormat="1" x14ac:dyDescent="0.25">
      <c r="A314" s="30" t="s">
        <v>213</v>
      </c>
      <c r="B314" s="43" t="s">
        <v>3</v>
      </c>
      <c r="C314" s="44"/>
      <c r="D314" s="3">
        <v>644.12480000000005</v>
      </c>
      <c r="E314" s="105">
        <f>SUM(E316:E337)</f>
        <v>29674</v>
      </c>
      <c r="F314" s="37">
        <f>SUM(F316:F337)</f>
        <v>41566199.099999994</v>
      </c>
      <c r="G314" s="41"/>
      <c r="H314" s="37">
        <f>SUM(H316:H337)</f>
        <v>29501404.649999995</v>
      </c>
      <c r="I314" s="37">
        <f>SUM(I316:I337)</f>
        <v>12064794.449999999</v>
      </c>
      <c r="J314" s="37"/>
      <c r="K314" s="50"/>
      <c r="L314" s="37">
        <f>SUM(L316:L337)</f>
        <v>37918226.030358784</v>
      </c>
      <c r="M314" s="50"/>
      <c r="N314" s="91">
        <f t="shared" si="46"/>
        <v>37918226.030358784</v>
      </c>
      <c r="O314" s="33"/>
    </row>
    <row r="315" spans="1:15" s="31" customFormat="1" x14ac:dyDescent="0.25">
      <c r="A315" s="35"/>
      <c r="B315" s="51" t="s">
        <v>26</v>
      </c>
      <c r="C315" s="35">
        <v>2</v>
      </c>
      <c r="D315" s="55">
        <v>0</v>
      </c>
      <c r="E315" s="106"/>
      <c r="F315" s="50"/>
      <c r="G315" s="41">
        <v>25</v>
      </c>
      <c r="H315" s="50">
        <f>F328*G315/100</f>
        <v>6032397.2249999996</v>
      </c>
      <c r="I315" s="50">
        <f t="shared" ref="I315:I337" si="57">F315-H315</f>
        <v>-6032397.2249999996</v>
      </c>
      <c r="J315" s="50"/>
      <c r="K315" s="50"/>
      <c r="L315" s="50"/>
      <c r="M315" s="50">
        <f>($L$7*$L$8*E313/$L$10)+($L$7*$L$9*D313/$L$11)</f>
        <v>13826327.670497697</v>
      </c>
      <c r="N315" s="93">
        <f t="shared" si="46"/>
        <v>13826327.670497697</v>
      </c>
      <c r="O315" s="33"/>
    </row>
    <row r="316" spans="1:15" s="31" customFormat="1" x14ac:dyDescent="0.25">
      <c r="A316" s="35"/>
      <c r="B316" s="51" t="s">
        <v>214</v>
      </c>
      <c r="C316" s="35">
        <v>4</v>
      </c>
      <c r="D316" s="55">
        <v>39.805700000000002</v>
      </c>
      <c r="E316" s="102">
        <v>991</v>
      </c>
      <c r="F316" s="129">
        <v>648279</v>
      </c>
      <c r="G316" s="41">
        <v>100</v>
      </c>
      <c r="H316" s="50">
        <f t="shared" ref="H316:H337" si="58">F316*G316/100</f>
        <v>648279</v>
      </c>
      <c r="I316" s="50">
        <f t="shared" si="57"/>
        <v>0</v>
      </c>
      <c r="J316" s="50">
        <f t="shared" ref="J316:J337" si="59">F316/E316</f>
        <v>654.16649848637735</v>
      </c>
      <c r="K316" s="50">
        <f t="shared" ref="K316:K337" si="60">$J$11*$J$19-J316</f>
        <v>1532.6811893532013</v>
      </c>
      <c r="L316" s="50">
        <f t="shared" ref="L316:L337" si="61">IF(K316&gt;0,$J$7*$J$8*(K316/$K$19),0)+$J$7*$J$9*(E316/$E$19)+$J$7*$J$10*(D316/$D$19)</f>
        <v>1767824.9382085393</v>
      </c>
      <c r="M316" s="50"/>
      <c r="N316" s="93">
        <f t="shared" si="46"/>
        <v>1767824.9382085393</v>
      </c>
      <c r="O316" s="33"/>
    </row>
    <row r="317" spans="1:15" s="31" customFormat="1" x14ac:dyDescent="0.25">
      <c r="A317" s="35"/>
      <c r="B317" s="51" t="s">
        <v>215</v>
      </c>
      <c r="C317" s="35">
        <v>4</v>
      </c>
      <c r="D317" s="55">
        <v>50.628500000000003</v>
      </c>
      <c r="E317" s="102">
        <v>2288</v>
      </c>
      <c r="F317" s="129">
        <v>1293033.3999999999</v>
      </c>
      <c r="G317" s="41">
        <v>100</v>
      </c>
      <c r="H317" s="50">
        <f t="shared" si="58"/>
        <v>1293033.3999999999</v>
      </c>
      <c r="I317" s="50">
        <f t="shared" si="57"/>
        <v>0</v>
      </c>
      <c r="J317" s="50">
        <f t="shared" si="59"/>
        <v>565.13697552447547</v>
      </c>
      <c r="K317" s="50">
        <f t="shared" si="60"/>
        <v>1621.7107123151031</v>
      </c>
      <c r="L317" s="50">
        <f t="shared" si="61"/>
        <v>2270185.6619738461</v>
      </c>
      <c r="M317" s="50"/>
      <c r="N317" s="93">
        <f t="shared" si="46"/>
        <v>2270185.6619738461</v>
      </c>
      <c r="O317" s="33"/>
    </row>
    <row r="318" spans="1:15" s="31" customFormat="1" x14ac:dyDescent="0.25">
      <c r="A318" s="35"/>
      <c r="B318" s="51" t="s">
        <v>54</v>
      </c>
      <c r="C318" s="35">
        <v>4</v>
      </c>
      <c r="D318" s="55">
        <v>17.781400000000001</v>
      </c>
      <c r="E318" s="102">
        <v>516</v>
      </c>
      <c r="F318" s="129">
        <v>219580.7</v>
      </c>
      <c r="G318" s="41">
        <v>100</v>
      </c>
      <c r="H318" s="50">
        <f t="shared" si="58"/>
        <v>219580.7</v>
      </c>
      <c r="I318" s="50">
        <f t="shared" si="57"/>
        <v>0</v>
      </c>
      <c r="J318" s="50">
        <f t="shared" si="59"/>
        <v>425.54399224806201</v>
      </c>
      <c r="K318" s="50">
        <f t="shared" si="60"/>
        <v>1761.3036955915165</v>
      </c>
      <c r="L318" s="50">
        <f t="shared" si="61"/>
        <v>1697823.9589420541</v>
      </c>
      <c r="M318" s="50"/>
      <c r="N318" s="93">
        <f t="shared" si="46"/>
        <v>1697823.9589420541</v>
      </c>
      <c r="O318" s="33"/>
    </row>
    <row r="319" spans="1:15" s="31" customFormat="1" x14ac:dyDescent="0.25">
      <c r="A319" s="35"/>
      <c r="B319" s="51" t="s">
        <v>216</v>
      </c>
      <c r="C319" s="35">
        <v>4</v>
      </c>
      <c r="D319" s="55">
        <v>43.372099999999996</v>
      </c>
      <c r="E319" s="102">
        <v>1164</v>
      </c>
      <c r="F319" s="129">
        <v>633926.80000000005</v>
      </c>
      <c r="G319" s="41">
        <v>100</v>
      </c>
      <c r="H319" s="50">
        <f t="shared" si="58"/>
        <v>633926.80000000005</v>
      </c>
      <c r="I319" s="50">
        <f t="shared" si="57"/>
        <v>0</v>
      </c>
      <c r="J319" s="50">
        <f t="shared" si="59"/>
        <v>544.61065292096225</v>
      </c>
      <c r="K319" s="50">
        <f t="shared" si="60"/>
        <v>1642.2370349186162</v>
      </c>
      <c r="L319" s="50">
        <f t="shared" si="61"/>
        <v>1927242.6606114004</v>
      </c>
      <c r="M319" s="50"/>
      <c r="N319" s="93">
        <f t="shared" si="46"/>
        <v>1927242.6606114004</v>
      </c>
      <c r="O319" s="33"/>
    </row>
    <row r="320" spans="1:15" s="31" customFormat="1" x14ac:dyDescent="0.25">
      <c r="A320" s="35"/>
      <c r="B320" s="51" t="s">
        <v>217</v>
      </c>
      <c r="C320" s="35">
        <v>4</v>
      </c>
      <c r="D320" s="55">
        <v>24.393000000000001</v>
      </c>
      <c r="E320" s="102">
        <v>787</v>
      </c>
      <c r="F320" s="129">
        <v>1964978.5</v>
      </c>
      <c r="G320" s="41">
        <v>100</v>
      </c>
      <c r="H320" s="50">
        <f t="shared" si="58"/>
        <v>1964978.5</v>
      </c>
      <c r="I320" s="50">
        <f t="shared" si="57"/>
        <v>0</v>
      </c>
      <c r="J320" s="50">
        <f t="shared" si="59"/>
        <v>2496.7960609911056</v>
      </c>
      <c r="K320" s="50">
        <f t="shared" si="60"/>
        <v>-309.94837315152699</v>
      </c>
      <c r="L320" s="50">
        <f t="shared" si="61"/>
        <v>360296.58036565012</v>
      </c>
      <c r="M320" s="50"/>
      <c r="N320" s="93">
        <f t="shared" si="46"/>
        <v>360296.58036565012</v>
      </c>
      <c r="O320" s="33"/>
    </row>
    <row r="321" spans="1:15" s="31" customFormat="1" x14ac:dyDescent="0.25">
      <c r="A321" s="35"/>
      <c r="B321" s="51" t="s">
        <v>218</v>
      </c>
      <c r="C321" s="35">
        <v>4</v>
      </c>
      <c r="D321" s="55">
        <v>23.819200000000002</v>
      </c>
      <c r="E321" s="102">
        <v>983</v>
      </c>
      <c r="F321" s="129">
        <v>722117</v>
      </c>
      <c r="G321" s="41">
        <v>100</v>
      </c>
      <c r="H321" s="50">
        <f t="shared" si="58"/>
        <v>722117</v>
      </c>
      <c r="I321" s="50">
        <f t="shared" si="57"/>
        <v>0</v>
      </c>
      <c r="J321" s="50">
        <f t="shared" si="59"/>
        <v>734.60528992878938</v>
      </c>
      <c r="K321" s="50">
        <f t="shared" si="60"/>
        <v>1452.2423979107894</v>
      </c>
      <c r="L321" s="50">
        <f t="shared" si="61"/>
        <v>1609585.0513420454</v>
      </c>
      <c r="M321" s="50"/>
      <c r="N321" s="93">
        <f t="shared" ref="N321:N384" si="62">L321+M321</f>
        <v>1609585.0513420454</v>
      </c>
      <c r="O321" s="33"/>
    </row>
    <row r="322" spans="1:15" s="31" customFormat="1" x14ac:dyDescent="0.25">
      <c r="A322" s="35"/>
      <c r="B322" s="51" t="s">
        <v>219</v>
      </c>
      <c r="C322" s="35">
        <v>4</v>
      </c>
      <c r="D322" s="55">
        <v>26.022399999999998</v>
      </c>
      <c r="E322" s="102">
        <v>856</v>
      </c>
      <c r="F322" s="129">
        <v>453690.3</v>
      </c>
      <c r="G322" s="41">
        <v>100</v>
      </c>
      <c r="H322" s="50">
        <f t="shared" si="58"/>
        <v>453690.3</v>
      </c>
      <c r="I322" s="50">
        <f t="shared" si="57"/>
        <v>0</v>
      </c>
      <c r="J322" s="50">
        <f t="shared" si="59"/>
        <v>530.01203271028032</v>
      </c>
      <c r="K322" s="50">
        <f t="shared" si="60"/>
        <v>1656.8356551292982</v>
      </c>
      <c r="L322" s="50">
        <f t="shared" si="61"/>
        <v>1754496.5071971894</v>
      </c>
      <c r="M322" s="50"/>
      <c r="N322" s="93">
        <f t="shared" si="62"/>
        <v>1754496.5071971894</v>
      </c>
      <c r="O322" s="33"/>
    </row>
    <row r="323" spans="1:15" s="31" customFormat="1" x14ac:dyDescent="0.25">
      <c r="A323" s="35"/>
      <c r="B323" s="51" t="s">
        <v>213</v>
      </c>
      <c r="C323" s="35">
        <v>4</v>
      </c>
      <c r="D323" s="55">
        <v>27.476400000000002</v>
      </c>
      <c r="E323" s="102">
        <v>1144</v>
      </c>
      <c r="F323" s="129">
        <v>645218.5</v>
      </c>
      <c r="G323" s="41">
        <v>100</v>
      </c>
      <c r="H323" s="50">
        <f t="shared" si="58"/>
        <v>645218.5</v>
      </c>
      <c r="I323" s="50">
        <f t="shared" si="57"/>
        <v>0</v>
      </c>
      <c r="J323" s="50">
        <f t="shared" si="59"/>
        <v>564.00218531468533</v>
      </c>
      <c r="K323" s="50">
        <f t="shared" si="60"/>
        <v>1622.8455025248932</v>
      </c>
      <c r="L323" s="50">
        <f t="shared" si="61"/>
        <v>1816416.3617612554</v>
      </c>
      <c r="M323" s="50"/>
      <c r="N323" s="93">
        <f t="shared" si="62"/>
        <v>1816416.3617612554</v>
      </c>
      <c r="O323" s="33"/>
    </row>
    <row r="324" spans="1:15" s="31" customFormat="1" x14ac:dyDescent="0.25">
      <c r="A324" s="35"/>
      <c r="B324" s="51" t="s">
        <v>220</v>
      </c>
      <c r="C324" s="35">
        <v>4</v>
      </c>
      <c r="D324" s="55">
        <v>15</v>
      </c>
      <c r="E324" s="102">
        <v>396</v>
      </c>
      <c r="F324" s="129">
        <v>340718</v>
      </c>
      <c r="G324" s="41">
        <v>100</v>
      </c>
      <c r="H324" s="50">
        <f t="shared" si="58"/>
        <v>340718</v>
      </c>
      <c r="I324" s="50">
        <f t="shared" si="57"/>
        <v>0</v>
      </c>
      <c r="J324" s="50">
        <f t="shared" si="59"/>
        <v>860.39898989898995</v>
      </c>
      <c r="K324" s="50">
        <f t="shared" si="60"/>
        <v>1326.4486979405888</v>
      </c>
      <c r="L324" s="50">
        <f t="shared" si="61"/>
        <v>1289766.1330418091</v>
      </c>
      <c r="M324" s="50"/>
      <c r="N324" s="93">
        <f t="shared" si="62"/>
        <v>1289766.1330418091</v>
      </c>
      <c r="O324" s="33"/>
    </row>
    <row r="325" spans="1:15" s="31" customFormat="1" x14ac:dyDescent="0.25">
      <c r="A325" s="35"/>
      <c r="B325" s="51" t="s">
        <v>221</v>
      </c>
      <c r="C325" s="35">
        <v>4</v>
      </c>
      <c r="D325" s="54">
        <v>39.362300000000005</v>
      </c>
      <c r="E325" s="102">
        <v>1478</v>
      </c>
      <c r="F325" s="129">
        <v>513850.1</v>
      </c>
      <c r="G325" s="41">
        <v>100</v>
      </c>
      <c r="H325" s="50">
        <f t="shared" si="58"/>
        <v>513850.1</v>
      </c>
      <c r="I325" s="50">
        <f t="shared" si="57"/>
        <v>0</v>
      </c>
      <c r="J325" s="50">
        <f t="shared" si="59"/>
        <v>347.66583220568333</v>
      </c>
      <c r="K325" s="50">
        <f t="shared" si="60"/>
        <v>1839.1818556338953</v>
      </c>
      <c r="L325" s="50">
        <f t="shared" si="61"/>
        <v>2156219.421338269</v>
      </c>
      <c r="M325" s="50"/>
      <c r="N325" s="93">
        <f t="shared" si="62"/>
        <v>2156219.421338269</v>
      </c>
      <c r="O325" s="33"/>
    </row>
    <row r="326" spans="1:15" s="31" customFormat="1" x14ac:dyDescent="0.25">
      <c r="A326" s="35"/>
      <c r="B326" s="51" t="s">
        <v>132</v>
      </c>
      <c r="C326" s="35">
        <v>4</v>
      </c>
      <c r="D326" s="55">
        <v>32.915100000000002</v>
      </c>
      <c r="E326" s="102">
        <v>627</v>
      </c>
      <c r="F326" s="129">
        <v>326310.5</v>
      </c>
      <c r="G326" s="41">
        <v>100</v>
      </c>
      <c r="H326" s="50">
        <f t="shared" si="58"/>
        <v>326310.5</v>
      </c>
      <c r="I326" s="50">
        <f t="shared" si="57"/>
        <v>0</v>
      </c>
      <c r="J326" s="50">
        <f t="shared" si="59"/>
        <v>520.43141945773527</v>
      </c>
      <c r="K326" s="50">
        <f t="shared" si="60"/>
        <v>1666.4162683818433</v>
      </c>
      <c r="L326" s="50">
        <f t="shared" si="61"/>
        <v>1736032.86934681</v>
      </c>
      <c r="M326" s="50"/>
      <c r="N326" s="93">
        <f t="shared" si="62"/>
        <v>1736032.86934681</v>
      </c>
      <c r="O326" s="33"/>
    </row>
    <row r="327" spans="1:15" s="31" customFormat="1" x14ac:dyDescent="0.25">
      <c r="A327" s="35"/>
      <c r="B327" s="51" t="s">
        <v>768</v>
      </c>
      <c r="C327" s="35">
        <v>4</v>
      </c>
      <c r="D327" s="55">
        <v>27.975200000000001</v>
      </c>
      <c r="E327" s="102">
        <v>1398</v>
      </c>
      <c r="F327" s="129">
        <v>597510.5</v>
      </c>
      <c r="G327" s="41">
        <v>100</v>
      </c>
      <c r="H327" s="50">
        <f t="shared" si="58"/>
        <v>597510.5</v>
      </c>
      <c r="I327" s="50">
        <f t="shared" si="57"/>
        <v>0</v>
      </c>
      <c r="J327" s="50">
        <f t="shared" si="59"/>
        <v>427.40379113018599</v>
      </c>
      <c r="K327" s="50">
        <f t="shared" si="60"/>
        <v>1759.4438967093927</v>
      </c>
      <c r="L327" s="50">
        <f t="shared" si="61"/>
        <v>2003913.0786473192</v>
      </c>
      <c r="M327" s="50"/>
      <c r="N327" s="93">
        <f t="shared" si="62"/>
        <v>2003913.0786473192</v>
      </c>
      <c r="O327" s="33"/>
    </row>
    <row r="328" spans="1:15" s="31" customFormat="1" x14ac:dyDescent="0.25">
      <c r="A328" s="35"/>
      <c r="B328" s="51" t="s">
        <v>222</v>
      </c>
      <c r="C328" s="35">
        <v>3</v>
      </c>
      <c r="D328" s="55">
        <v>6.8707000000000011</v>
      </c>
      <c r="E328" s="102">
        <v>5393</v>
      </c>
      <c r="F328" s="129">
        <v>24129588.899999999</v>
      </c>
      <c r="G328" s="41">
        <v>50</v>
      </c>
      <c r="H328" s="50">
        <f t="shared" si="58"/>
        <v>12064794.449999999</v>
      </c>
      <c r="I328" s="50">
        <f t="shared" si="57"/>
        <v>12064794.449999999</v>
      </c>
      <c r="J328" s="50">
        <f t="shared" si="59"/>
        <v>4474.242332653439</v>
      </c>
      <c r="K328" s="50">
        <f t="shared" si="60"/>
        <v>-2287.3946448138604</v>
      </c>
      <c r="L328" s="50">
        <f t="shared" si="61"/>
        <v>1569861.305746255</v>
      </c>
      <c r="M328" s="50"/>
      <c r="N328" s="93">
        <f t="shared" si="62"/>
        <v>1569861.305746255</v>
      </c>
      <c r="O328" s="33"/>
    </row>
    <row r="329" spans="1:15" s="31" customFormat="1" x14ac:dyDescent="0.25">
      <c r="A329" s="35"/>
      <c r="B329" s="51" t="s">
        <v>223</v>
      </c>
      <c r="C329" s="35">
        <v>4</v>
      </c>
      <c r="D329" s="55">
        <v>14.065399999999999</v>
      </c>
      <c r="E329" s="102">
        <v>489</v>
      </c>
      <c r="F329" s="129">
        <v>237822</v>
      </c>
      <c r="G329" s="41">
        <v>100</v>
      </c>
      <c r="H329" s="50">
        <f t="shared" si="58"/>
        <v>237822</v>
      </c>
      <c r="I329" s="50">
        <f t="shared" si="57"/>
        <v>0</v>
      </c>
      <c r="J329" s="50">
        <f t="shared" si="59"/>
        <v>486.34355828220856</v>
      </c>
      <c r="K329" s="50">
        <f t="shared" si="60"/>
        <v>1700.5041295573701</v>
      </c>
      <c r="L329" s="50">
        <f t="shared" si="61"/>
        <v>1619205.2641363754</v>
      </c>
      <c r="M329" s="50"/>
      <c r="N329" s="93">
        <f t="shared" si="62"/>
        <v>1619205.2641363754</v>
      </c>
      <c r="O329" s="33"/>
    </row>
    <row r="330" spans="1:15" s="31" customFormat="1" x14ac:dyDescent="0.25">
      <c r="A330" s="35"/>
      <c r="B330" s="51" t="s">
        <v>224</v>
      </c>
      <c r="C330" s="35">
        <v>4</v>
      </c>
      <c r="D330" s="55">
        <v>39.993099999999998</v>
      </c>
      <c r="E330" s="102">
        <v>1041</v>
      </c>
      <c r="F330" s="129">
        <v>658719.9</v>
      </c>
      <c r="G330" s="41">
        <v>100</v>
      </c>
      <c r="H330" s="50">
        <f t="shared" si="58"/>
        <v>658719.9</v>
      </c>
      <c r="I330" s="50">
        <f t="shared" si="57"/>
        <v>0</v>
      </c>
      <c r="J330" s="50">
        <f t="shared" si="59"/>
        <v>632.77608069164262</v>
      </c>
      <c r="K330" s="50">
        <f t="shared" si="60"/>
        <v>1554.071607147936</v>
      </c>
      <c r="L330" s="50">
        <f t="shared" si="61"/>
        <v>1800702.1840456394</v>
      </c>
      <c r="M330" s="50"/>
      <c r="N330" s="93">
        <f t="shared" si="62"/>
        <v>1800702.1840456394</v>
      </c>
      <c r="O330" s="33"/>
    </row>
    <row r="331" spans="1:15" s="31" customFormat="1" x14ac:dyDescent="0.25">
      <c r="A331" s="35"/>
      <c r="B331" s="51" t="s">
        <v>225</v>
      </c>
      <c r="C331" s="35">
        <v>4</v>
      </c>
      <c r="D331" s="55">
        <v>8.6809999999999992</v>
      </c>
      <c r="E331" s="102">
        <v>888</v>
      </c>
      <c r="F331" s="129">
        <v>726359.7</v>
      </c>
      <c r="G331" s="41">
        <v>100</v>
      </c>
      <c r="H331" s="50">
        <f t="shared" si="58"/>
        <v>726359.7</v>
      </c>
      <c r="I331" s="50">
        <f t="shared" si="57"/>
        <v>0</v>
      </c>
      <c r="J331" s="50">
        <f t="shared" si="59"/>
        <v>817.97263513513508</v>
      </c>
      <c r="K331" s="50">
        <f t="shared" si="60"/>
        <v>1368.8750527044435</v>
      </c>
      <c r="L331" s="50">
        <f t="shared" si="61"/>
        <v>1428986.8125705111</v>
      </c>
      <c r="M331" s="50"/>
      <c r="N331" s="93">
        <f t="shared" si="62"/>
        <v>1428986.8125705111</v>
      </c>
      <c r="O331" s="33"/>
    </row>
    <row r="332" spans="1:15" s="31" customFormat="1" x14ac:dyDescent="0.25">
      <c r="A332" s="35"/>
      <c r="B332" s="51" t="s">
        <v>226</v>
      </c>
      <c r="C332" s="35">
        <v>4</v>
      </c>
      <c r="D332" s="55">
        <v>23.636699999999998</v>
      </c>
      <c r="E332" s="102">
        <v>702</v>
      </c>
      <c r="F332" s="129">
        <v>386481.4</v>
      </c>
      <c r="G332" s="41">
        <v>100</v>
      </c>
      <c r="H332" s="50">
        <f t="shared" si="58"/>
        <v>386481.4</v>
      </c>
      <c r="I332" s="50">
        <f t="shared" si="57"/>
        <v>0</v>
      </c>
      <c r="J332" s="50">
        <f t="shared" si="59"/>
        <v>550.5433048433049</v>
      </c>
      <c r="K332" s="50">
        <f t="shared" si="60"/>
        <v>1636.3043829962737</v>
      </c>
      <c r="L332" s="50">
        <f t="shared" si="61"/>
        <v>1680465.7041821894</v>
      </c>
      <c r="M332" s="50"/>
      <c r="N332" s="93">
        <f t="shared" si="62"/>
        <v>1680465.7041821894</v>
      </c>
      <c r="O332" s="33"/>
    </row>
    <row r="333" spans="1:15" s="31" customFormat="1" x14ac:dyDescent="0.25">
      <c r="A333" s="35"/>
      <c r="B333" s="51" t="s">
        <v>227</v>
      </c>
      <c r="C333" s="35">
        <v>4</v>
      </c>
      <c r="D333" s="55">
        <v>35.176200000000001</v>
      </c>
      <c r="E333" s="102">
        <v>1224</v>
      </c>
      <c r="F333" s="129">
        <v>595632.19999999995</v>
      </c>
      <c r="G333" s="41">
        <v>100</v>
      </c>
      <c r="H333" s="50">
        <f t="shared" si="58"/>
        <v>595632.19999999995</v>
      </c>
      <c r="I333" s="50">
        <f t="shared" si="57"/>
        <v>0</v>
      </c>
      <c r="J333" s="50">
        <f t="shared" si="59"/>
        <v>486.62761437908495</v>
      </c>
      <c r="K333" s="50">
        <f t="shared" si="60"/>
        <v>1700.2200734604937</v>
      </c>
      <c r="L333" s="50">
        <f t="shared" si="61"/>
        <v>1946091.2422277955</v>
      </c>
      <c r="M333" s="50"/>
      <c r="N333" s="93">
        <f t="shared" si="62"/>
        <v>1946091.2422277955</v>
      </c>
      <c r="O333" s="33"/>
    </row>
    <row r="334" spans="1:15" s="31" customFormat="1" x14ac:dyDescent="0.25">
      <c r="A334" s="35"/>
      <c r="B334" s="51" t="s">
        <v>228</v>
      </c>
      <c r="C334" s="35">
        <v>4</v>
      </c>
      <c r="D334" s="55">
        <v>33.835300000000004</v>
      </c>
      <c r="E334" s="102">
        <v>1434</v>
      </c>
      <c r="F334" s="129">
        <v>862843.5</v>
      </c>
      <c r="G334" s="41">
        <v>100</v>
      </c>
      <c r="H334" s="50">
        <f t="shared" si="58"/>
        <v>862843.5</v>
      </c>
      <c r="I334" s="50">
        <f t="shared" si="57"/>
        <v>0</v>
      </c>
      <c r="J334" s="50">
        <f t="shared" si="59"/>
        <v>601.70397489539744</v>
      </c>
      <c r="K334" s="50">
        <f t="shared" si="60"/>
        <v>1585.1437129441811</v>
      </c>
      <c r="L334" s="50">
        <f t="shared" si="61"/>
        <v>1903358.9445248051</v>
      </c>
      <c r="M334" s="50"/>
      <c r="N334" s="93">
        <f t="shared" si="62"/>
        <v>1903358.9445248051</v>
      </c>
      <c r="O334" s="33"/>
    </row>
    <row r="335" spans="1:15" s="31" customFormat="1" x14ac:dyDescent="0.25">
      <c r="A335" s="35"/>
      <c r="B335" s="51" t="s">
        <v>769</v>
      </c>
      <c r="C335" s="35">
        <v>4</v>
      </c>
      <c r="D335" s="55">
        <v>47.278100000000009</v>
      </c>
      <c r="E335" s="102">
        <v>2451</v>
      </c>
      <c r="F335" s="129">
        <v>1752922</v>
      </c>
      <c r="G335" s="41">
        <v>100</v>
      </c>
      <c r="H335" s="50">
        <f t="shared" si="58"/>
        <v>1752922</v>
      </c>
      <c r="I335" s="50">
        <f t="shared" si="57"/>
        <v>0</v>
      </c>
      <c r="J335" s="50">
        <f t="shared" si="59"/>
        <v>715.18645450836391</v>
      </c>
      <c r="K335" s="50">
        <f t="shared" si="60"/>
        <v>1471.6612333312146</v>
      </c>
      <c r="L335" s="50">
        <f t="shared" si="61"/>
        <v>2174012.919840646</v>
      </c>
      <c r="M335" s="50"/>
      <c r="N335" s="93">
        <f t="shared" si="62"/>
        <v>2174012.919840646</v>
      </c>
      <c r="O335" s="33"/>
    </row>
    <row r="336" spans="1:15" s="31" customFormat="1" x14ac:dyDescent="0.25">
      <c r="A336" s="35"/>
      <c r="B336" s="51" t="s">
        <v>229</v>
      </c>
      <c r="C336" s="35">
        <v>4</v>
      </c>
      <c r="D336" s="55">
        <v>17.511099999999999</v>
      </c>
      <c r="E336" s="102">
        <v>477</v>
      </c>
      <c r="F336" s="129">
        <v>319692.40000000002</v>
      </c>
      <c r="G336" s="41">
        <v>100</v>
      </c>
      <c r="H336" s="50">
        <f t="shared" si="58"/>
        <v>319692.40000000002</v>
      </c>
      <c r="I336" s="50">
        <f t="shared" si="57"/>
        <v>0</v>
      </c>
      <c r="J336" s="50">
        <f t="shared" si="59"/>
        <v>670.21467505241094</v>
      </c>
      <c r="K336" s="50">
        <f t="shared" si="60"/>
        <v>1516.6330127871677</v>
      </c>
      <c r="L336" s="50">
        <f t="shared" si="61"/>
        <v>1483590.4811694508</v>
      </c>
      <c r="M336" s="50"/>
      <c r="N336" s="93">
        <f t="shared" si="62"/>
        <v>1483590.4811694508</v>
      </c>
      <c r="O336" s="33"/>
    </row>
    <row r="337" spans="1:15" s="31" customFormat="1" x14ac:dyDescent="0.25">
      <c r="A337" s="35"/>
      <c r="B337" s="51" t="s">
        <v>230</v>
      </c>
      <c r="C337" s="35">
        <v>4</v>
      </c>
      <c r="D337" s="55">
        <v>48.5259</v>
      </c>
      <c r="E337" s="102">
        <v>2947</v>
      </c>
      <c r="F337" s="129">
        <v>3536923.8</v>
      </c>
      <c r="G337" s="41">
        <v>100</v>
      </c>
      <c r="H337" s="50">
        <f t="shared" si="58"/>
        <v>3536923.8</v>
      </c>
      <c r="I337" s="50">
        <f t="shared" si="57"/>
        <v>0</v>
      </c>
      <c r="J337" s="50">
        <f t="shared" si="59"/>
        <v>1200.1777400746521</v>
      </c>
      <c r="K337" s="50">
        <f t="shared" si="60"/>
        <v>986.66994776492652</v>
      </c>
      <c r="L337" s="50">
        <f t="shared" si="61"/>
        <v>1922147.9491389305</v>
      </c>
      <c r="M337" s="50"/>
      <c r="N337" s="93">
        <f t="shared" si="62"/>
        <v>1922147.9491389305</v>
      </c>
      <c r="O337" s="33"/>
    </row>
    <row r="338" spans="1:15" s="31" customFormat="1" x14ac:dyDescent="0.25">
      <c r="A338" s="35"/>
      <c r="B338" s="51"/>
      <c r="C338" s="35"/>
      <c r="D338" s="55">
        <v>0</v>
      </c>
      <c r="E338" s="104"/>
      <c r="F338" s="32"/>
      <c r="G338" s="41"/>
      <c r="H338" s="42"/>
      <c r="I338" s="42"/>
      <c r="J338" s="32"/>
      <c r="K338" s="50"/>
      <c r="L338" s="50"/>
      <c r="M338" s="50"/>
      <c r="N338" s="93"/>
      <c r="O338" s="33"/>
    </row>
    <row r="339" spans="1:15" s="31" customFormat="1" x14ac:dyDescent="0.25">
      <c r="A339" s="30" t="s">
        <v>231</v>
      </c>
      <c r="B339" s="43" t="s">
        <v>2</v>
      </c>
      <c r="C339" s="44"/>
      <c r="D339" s="3">
        <v>999.91469999999981</v>
      </c>
      <c r="E339" s="105">
        <f>E340</f>
        <v>56747</v>
      </c>
      <c r="F339" s="37"/>
      <c r="G339" s="41"/>
      <c r="H339" s="37">
        <f>H341</f>
        <v>12434249.925000001</v>
      </c>
      <c r="I339" s="37">
        <f>I341</f>
        <v>-12434249.925000001</v>
      </c>
      <c r="J339" s="37"/>
      <c r="K339" s="50"/>
      <c r="L339" s="50"/>
      <c r="M339" s="46">
        <f>M341</f>
        <v>24215088.356370799</v>
      </c>
      <c r="N339" s="91">
        <f t="shared" si="62"/>
        <v>24215088.356370799</v>
      </c>
      <c r="O339" s="33"/>
    </row>
    <row r="340" spans="1:15" s="31" customFormat="1" x14ac:dyDescent="0.25">
      <c r="A340" s="30" t="s">
        <v>231</v>
      </c>
      <c r="B340" s="43" t="s">
        <v>3</v>
      </c>
      <c r="C340" s="44"/>
      <c r="D340" s="3">
        <v>999.91469999999981</v>
      </c>
      <c r="E340" s="105">
        <f>SUM(E342:E369)</f>
        <v>56747</v>
      </c>
      <c r="F340" s="37">
        <f>SUM(F342:F369)</f>
        <v>84466234.099999994</v>
      </c>
      <c r="G340" s="41"/>
      <c r="H340" s="37">
        <f>SUM(H342:H369)</f>
        <v>59597734.249999993</v>
      </c>
      <c r="I340" s="37">
        <f>SUM(I342:I369)</f>
        <v>24868499.850000001</v>
      </c>
      <c r="J340" s="37"/>
      <c r="K340" s="50"/>
      <c r="L340" s="37">
        <f>SUM(L342:L369)</f>
        <v>54191204.040496372</v>
      </c>
      <c r="M340" s="50"/>
      <c r="N340" s="91">
        <f t="shared" si="62"/>
        <v>54191204.040496372</v>
      </c>
      <c r="O340" s="33"/>
    </row>
    <row r="341" spans="1:15" s="31" customFormat="1" x14ac:dyDescent="0.25">
      <c r="A341" s="35"/>
      <c r="B341" s="51" t="s">
        <v>26</v>
      </c>
      <c r="C341" s="35">
        <v>2</v>
      </c>
      <c r="D341" s="55">
        <v>0</v>
      </c>
      <c r="E341" s="106"/>
      <c r="F341" s="50"/>
      <c r="G341" s="41">
        <v>25</v>
      </c>
      <c r="H341" s="50">
        <f>F358*G341/100</f>
        <v>12434249.925000001</v>
      </c>
      <c r="I341" s="50">
        <f t="shared" ref="I341:I369" si="63">F341-H341</f>
        <v>-12434249.925000001</v>
      </c>
      <c r="J341" s="50"/>
      <c r="K341" s="50"/>
      <c r="L341" s="50"/>
      <c r="M341" s="50">
        <f>($L$7*$L$8*E339/$L$10)+($L$7*$L$9*D339/$L$11)</f>
        <v>24215088.356370799</v>
      </c>
      <c r="N341" s="93">
        <f t="shared" si="62"/>
        <v>24215088.356370799</v>
      </c>
      <c r="O341" s="33"/>
    </row>
    <row r="342" spans="1:15" s="31" customFormat="1" x14ac:dyDescent="0.25">
      <c r="A342" s="35"/>
      <c r="B342" s="51" t="s">
        <v>232</v>
      </c>
      <c r="C342" s="35">
        <v>4</v>
      </c>
      <c r="D342" s="55">
        <v>11.5388</v>
      </c>
      <c r="E342" s="102">
        <v>369</v>
      </c>
      <c r="F342" s="130">
        <v>763416.8</v>
      </c>
      <c r="G342" s="41">
        <v>100</v>
      </c>
      <c r="H342" s="50">
        <f t="shared" ref="H342:H369" si="64">F342*G342/100</f>
        <v>763416.8</v>
      </c>
      <c r="I342" s="50">
        <f t="shared" si="63"/>
        <v>0</v>
      </c>
      <c r="J342" s="50">
        <f t="shared" ref="J342:J369" si="65">F342/E342</f>
        <v>2068.880216802168</v>
      </c>
      <c r="K342" s="50">
        <f t="shared" ref="K342:K369" si="66">$J$11*$J$19-J342</f>
        <v>117.96747103741063</v>
      </c>
      <c r="L342" s="50">
        <f t="shared" ref="L342:L369" si="67">IF(K342&gt;0,$J$7*$J$8*(K342/$K$19),0)+$J$7*$J$9*(E342/$E$19)+$J$7*$J$10*(D342/$D$19)</f>
        <v>266724.21635455295</v>
      </c>
      <c r="M342" s="50"/>
      <c r="N342" s="93">
        <f t="shared" si="62"/>
        <v>266724.21635455295</v>
      </c>
      <c r="O342" s="33"/>
    </row>
    <row r="343" spans="1:15" s="31" customFormat="1" x14ac:dyDescent="0.25">
      <c r="A343" s="35"/>
      <c r="B343" s="51" t="s">
        <v>233</v>
      </c>
      <c r="C343" s="35">
        <v>4</v>
      </c>
      <c r="D343" s="55">
        <v>28.083100000000002</v>
      </c>
      <c r="E343" s="102">
        <v>1153</v>
      </c>
      <c r="F343" s="130">
        <v>704737.5</v>
      </c>
      <c r="G343" s="41">
        <v>100</v>
      </c>
      <c r="H343" s="50">
        <f t="shared" si="64"/>
        <v>704737.5</v>
      </c>
      <c r="I343" s="50">
        <f t="shared" si="63"/>
        <v>0</v>
      </c>
      <c r="J343" s="50">
        <f t="shared" si="65"/>
        <v>611.22072853425846</v>
      </c>
      <c r="K343" s="50">
        <f t="shared" si="66"/>
        <v>1575.6269593053203</v>
      </c>
      <c r="L343" s="50">
        <f t="shared" si="67"/>
        <v>1783460.3453326412</v>
      </c>
      <c r="M343" s="50"/>
      <c r="N343" s="93">
        <f t="shared" si="62"/>
        <v>1783460.3453326412</v>
      </c>
      <c r="O343" s="33"/>
    </row>
    <row r="344" spans="1:15" s="31" customFormat="1" x14ac:dyDescent="0.25">
      <c r="A344" s="35"/>
      <c r="B344" s="51" t="s">
        <v>30</v>
      </c>
      <c r="C344" s="35">
        <v>4</v>
      </c>
      <c r="D344" s="55">
        <v>59.606300000000005</v>
      </c>
      <c r="E344" s="102">
        <v>3588</v>
      </c>
      <c r="F344" s="130">
        <v>2861940.3</v>
      </c>
      <c r="G344" s="41">
        <v>100</v>
      </c>
      <c r="H344" s="50">
        <f t="shared" si="64"/>
        <v>2861940.3</v>
      </c>
      <c r="I344" s="50">
        <f t="shared" si="63"/>
        <v>0</v>
      </c>
      <c r="J344" s="50">
        <f t="shared" si="65"/>
        <v>797.64222408026751</v>
      </c>
      <c r="K344" s="50">
        <f t="shared" si="66"/>
        <v>1389.205463759311</v>
      </c>
      <c r="L344" s="50">
        <f t="shared" si="67"/>
        <v>2498058.5360515094</v>
      </c>
      <c r="M344" s="50"/>
      <c r="N344" s="93">
        <f t="shared" si="62"/>
        <v>2498058.5360515094</v>
      </c>
      <c r="O344" s="33"/>
    </row>
    <row r="345" spans="1:15" s="31" customFormat="1" x14ac:dyDescent="0.25">
      <c r="A345" s="35"/>
      <c r="B345" s="51" t="s">
        <v>234</v>
      </c>
      <c r="C345" s="35">
        <v>4</v>
      </c>
      <c r="D345" s="55">
        <v>51.997199999999999</v>
      </c>
      <c r="E345" s="102">
        <v>2279</v>
      </c>
      <c r="F345" s="130">
        <v>1012519.5</v>
      </c>
      <c r="G345" s="41">
        <v>100</v>
      </c>
      <c r="H345" s="50">
        <f t="shared" si="64"/>
        <v>1012519.5</v>
      </c>
      <c r="I345" s="50">
        <f t="shared" si="63"/>
        <v>0</v>
      </c>
      <c r="J345" s="50">
        <f t="shared" si="65"/>
        <v>444.28236068451076</v>
      </c>
      <c r="K345" s="50">
        <f t="shared" si="66"/>
        <v>1742.5653271550677</v>
      </c>
      <c r="L345" s="50">
        <f t="shared" si="67"/>
        <v>2374909.1395996385</v>
      </c>
      <c r="M345" s="50"/>
      <c r="N345" s="93">
        <f t="shared" si="62"/>
        <v>2374909.1395996385</v>
      </c>
      <c r="O345" s="33"/>
    </row>
    <row r="346" spans="1:15" s="31" customFormat="1" x14ac:dyDescent="0.25">
      <c r="A346" s="35"/>
      <c r="B346" s="51" t="s">
        <v>235</v>
      </c>
      <c r="C346" s="35">
        <v>4</v>
      </c>
      <c r="D346" s="55">
        <v>25.761199999999999</v>
      </c>
      <c r="E346" s="102">
        <v>913</v>
      </c>
      <c r="F346" s="130">
        <v>725531</v>
      </c>
      <c r="G346" s="41">
        <v>100</v>
      </c>
      <c r="H346" s="50">
        <f t="shared" si="64"/>
        <v>725531</v>
      </c>
      <c r="I346" s="50">
        <f t="shared" si="63"/>
        <v>0</v>
      </c>
      <c r="J346" s="50">
        <f t="shared" si="65"/>
        <v>794.6670317634173</v>
      </c>
      <c r="K346" s="50">
        <f t="shared" si="66"/>
        <v>1392.1806560761613</v>
      </c>
      <c r="L346" s="50">
        <f t="shared" si="67"/>
        <v>1551102.9749091978</v>
      </c>
      <c r="M346" s="50"/>
      <c r="N346" s="93">
        <f t="shared" si="62"/>
        <v>1551102.9749091978</v>
      </c>
      <c r="O346" s="33"/>
    </row>
    <row r="347" spans="1:15" s="31" customFormat="1" x14ac:dyDescent="0.25">
      <c r="A347" s="35"/>
      <c r="B347" s="51" t="s">
        <v>231</v>
      </c>
      <c r="C347" s="35">
        <v>4</v>
      </c>
      <c r="D347" s="55">
        <v>32.075200000000002</v>
      </c>
      <c r="E347" s="102">
        <v>1955</v>
      </c>
      <c r="F347" s="130">
        <v>897315.3</v>
      </c>
      <c r="G347" s="41">
        <v>100</v>
      </c>
      <c r="H347" s="50">
        <f t="shared" si="64"/>
        <v>897315.3</v>
      </c>
      <c r="I347" s="50">
        <f t="shared" si="63"/>
        <v>0</v>
      </c>
      <c r="J347" s="50">
        <f t="shared" si="65"/>
        <v>458.98480818414322</v>
      </c>
      <c r="K347" s="50">
        <f t="shared" si="66"/>
        <v>1727.8628796554353</v>
      </c>
      <c r="L347" s="50">
        <f t="shared" si="67"/>
        <v>2159042.4468191173</v>
      </c>
      <c r="M347" s="50"/>
      <c r="N347" s="93">
        <f t="shared" si="62"/>
        <v>2159042.4468191173</v>
      </c>
      <c r="O347" s="33"/>
    </row>
    <row r="348" spans="1:15" s="31" customFormat="1" x14ac:dyDescent="0.25">
      <c r="A348" s="35"/>
      <c r="B348" s="51" t="s">
        <v>236</v>
      </c>
      <c r="C348" s="35">
        <v>4</v>
      </c>
      <c r="D348" s="55">
        <v>30.424000000000003</v>
      </c>
      <c r="E348" s="102">
        <v>845</v>
      </c>
      <c r="F348" s="130">
        <v>458043.5</v>
      </c>
      <c r="G348" s="41">
        <v>100</v>
      </c>
      <c r="H348" s="50">
        <f t="shared" si="64"/>
        <v>458043.5</v>
      </c>
      <c r="I348" s="50">
        <f t="shared" si="63"/>
        <v>0</v>
      </c>
      <c r="J348" s="50">
        <f t="shared" si="65"/>
        <v>542.0633136094674</v>
      </c>
      <c r="K348" s="50">
        <f t="shared" si="66"/>
        <v>1644.7843742301111</v>
      </c>
      <c r="L348" s="50">
        <f t="shared" si="67"/>
        <v>1766131.6561915358</v>
      </c>
      <c r="M348" s="50"/>
      <c r="N348" s="93">
        <f t="shared" si="62"/>
        <v>1766131.6561915358</v>
      </c>
      <c r="O348" s="33"/>
    </row>
    <row r="349" spans="1:15" s="31" customFormat="1" x14ac:dyDescent="0.25">
      <c r="A349" s="35"/>
      <c r="B349" s="51" t="s">
        <v>237</v>
      </c>
      <c r="C349" s="35">
        <v>4</v>
      </c>
      <c r="D349" s="55">
        <v>44.851599999999998</v>
      </c>
      <c r="E349" s="102">
        <v>1483</v>
      </c>
      <c r="F349" s="130">
        <v>1014917</v>
      </c>
      <c r="G349" s="41">
        <v>100</v>
      </c>
      <c r="H349" s="50">
        <f t="shared" si="64"/>
        <v>1014917</v>
      </c>
      <c r="I349" s="50">
        <f t="shared" si="63"/>
        <v>0</v>
      </c>
      <c r="J349" s="50">
        <f t="shared" si="65"/>
        <v>684.36749831422787</v>
      </c>
      <c r="K349" s="50">
        <f t="shared" si="66"/>
        <v>1502.4801895253509</v>
      </c>
      <c r="L349" s="50">
        <f t="shared" si="67"/>
        <v>1910941.1206705275</v>
      </c>
      <c r="M349" s="50"/>
      <c r="N349" s="93">
        <f t="shared" si="62"/>
        <v>1910941.1206705275</v>
      </c>
      <c r="O349" s="33"/>
    </row>
    <row r="350" spans="1:15" s="31" customFormat="1" x14ac:dyDescent="0.25">
      <c r="A350" s="35"/>
      <c r="B350" s="51" t="s">
        <v>770</v>
      </c>
      <c r="C350" s="35">
        <v>4</v>
      </c>
      <c r="D350" s="55">
        <v>31.656999999999996</v>
      </c>
      <c r="E350" s="102">
        <v>1199</v>
      </c>
      <c r="F350" s="130">
        <v>817908.7</v>
      </c>
      <c r="G350" s="41">
        <v>100</v>
      </c>
      <c r="H350" s="50">
        <f t="shared" si="64"/>
        <v>817908.7</v>
      </c>
      <c r="I350" s="50">
        <f t="shared" si="63"/>
        <v>0</v>
      </c>
      <c r="J350" s="50">
        <f t="shared" si="65"/>
        <v>682.15904920767298</v>
      </c>
      <c r="K350" s="50">
        <f t="shared" si="66"/>
        <v>1504.6886386319056</v>
      </c>
      <c r="L350" s="50">
        <f t="shared" si="67"/>
        <v>1758106.2034887662</v>
      </c>
      <c r="M350" s="50"/>
      <c r="N350" s="93">
        <f t="shared" si="62"/>
        <v>1758106.2034887662</v>
      </c>
      <c r="O350" s="33"/>
    </row>
    <row r="351" spans="1:15" s="31" customFormat="1" x14ac:dyDescent="0.25">
      <c r="A351" s="35"/>
      <c r="B351" s="51" t="s">
        <v>771</v>
      </c>
      <c r="C351" s="35">
        <v>4</v>
      </c>
      <c r="D351" s="55">
        <v>21.204299999999996</v>
      </c>
      <c r="E351" s="102">
        <v>1242</v>
      </c>
      <c r="F351" s="130">
        <v>721376.8</v>
      </c>
      <c r="G351" s="41">
        <v>100</v>
      </c>
      <c r="H351" s="50">
        <f t="shared" si="64"/>
        <v>721376.8</v>
      </c>
      <c r="I351" s="50">
        <f t="shared" si="63"/>
        <v>0</v>
      </c>
      <c r="J351" s="50">
        <f t="shared" si="65"/>
        <v>580.81867954911434</v>
      </c>
      <c r="K351" s="50">
        <f t="shared" si="66"/>
        <v>1606.0290082904644</v>
      </c>
      <c r="L351" s="50">
        <f t="shared" si="67"/>
        <v>1795200.9072415184</v>
      </c>
      <c r="M351" s="50"/>
      <c r="N351" s="93">
        <f t="shared" si="62"/>
        <v>1795200.9072415184</v>
      </c>
      <c r="O351" s="33"/>
    </row>
    <row r="352" spans="1:15" s="31" customFormat="1" x14ac:dyDescent="0.25">
      <c r="A352" s="35"/>
      <c r="B352" s="51" t="s">
        <v>238</v>
      </c>
      <c r="C352" s="35">
        <v>4</v>
      </c>
      <c r="D352" s="55">
        <v>60.041400000000003</v>
      </c>
      <c r="E352" s="102">
        <v>1441</v>
      </c>
      <c r="F352" s="130">
        <v>899182.5</v>
      </c>
      <c r="G352" s="41">
        <v>100</v>
      </c>
      <c r="H352" s="50">
        <f t="shared" si="64"/>
        <v>899182.5</v>
      </c>
      <c r="I352" s="50">
        <f t="shared" si="63"/>
        <v>0</v>
      </c>
      <c r="J352" s="50">
        <f t="shared" si="65"/>
        <v>623.99895905621099</v>
      </c>
      <c r="K352" s="50">
        <f t="shared" si="66"/>
        <v>1562.8487287833677</v>
      </c>
      <c r="L352" s="50">
        <f t="shared" si="67"/>
        <v>2033973.9324832389</v>
      </c>
      <c r="M352" s="50"/>
      <c r="N352" s="93">
        <f t="shared" si="62"/>
        <v>2033973.9324832389</v>
      </c>
      <c r="O352" s="33"/>
    </row>
    <row r="353" spans="1:15" s="31" customFormat="1" x14ac:dyDescent="0.25">
      <c r="A353" s="35"/>
      <c r="B353" s="51" t="s">
        <v>239</v>
      </c>
      <c r="C353" s="35">
        <v>4</v>
      </c>
      <c r="D353" s="55">
        <v>21.527699999999999</v>
      </c>
      <c r="E353" s="102">
        <v>1325</v>
      </c>
      <c r="F353" s="130">
        <v>645340</v>
      </c>
      <c r="G353" s="41">
        <v>100</v>
      </c>
      <c r="H353" s="50">
        <f t="shared" si="64"/>
        <v>645340</v>
      </c>
      <c r="I353" s="50">
        <f t="shared" si="63"/>
        <v>0</v>
      </c>
      <c r="J353" s="50">
        <f t="shared" si="65"/>
        <v>487.04905660377358</v>
      </c>
      <c r="K353" s="50">
        <f t="shared" si="66"/>
        <v>1699.798631235805</v>
      </c>
      <c r="L353" s="50">
        <f t="shared" si="67"/>
        <v>1897861.9868864468</v>
      </c>
      <c r="M353" s="50"/>
      <c r="N353" s="93">
        <f t="shared" si="62"/>
        <v>1897861.9868864468</v>
      </c>
      <c r="O353" s="33"/>
    </row>
    <row r="354" spans="1:15" s="31" customFormat="1" x14ac:dyDescent="0.25">
      <c r="A354" s="35"/>
      <c r="B354" s="51" t="s">
        <v>772</v>
      </c>
      <c r="C354" s="35">
        <v>4</v>
      </c>
      <c r="D354" s="55">
        <v>46.965600000000009</v>
      </c>
      <c r="E354" s="102">
        <v>2145</v>
      </c>
      <c r="F354" s="130">
        <v>1446907.8</v>
      </c>
      <c r="G354" s="41">
        <v>100</v>
      </c>
      <c r="H354" s="50">
        <f t="shared" si="64"/>
        <v>1446907.8</v>
      </c>
      <c r="I354" s="50">
        <f t="shared" si="63"/>
        <v>0</v>
      </c>
      <c r="J354" s="50">
        <f t="shared" si="65"/>
        <v>674.54909090909098</v>
      </c>
      <c r="K354" s="50">
        <f t="shared" si="66"/>
        <v>1512.2985969304877</v>
      </c>
      <c r="L354" s="50">
        <f t="shared" si="67"/>
        <v>2118863.4610105534</v>
      </c>
      <c r="M354" s="50"/>
      <c r="N354" s="93">
        <f t="shared" si="62"/>
        <v>2118863.4610105534</v>
      </c>
      <c r="O354" s="33"/>
    </row>
    <row r="355" spans="1:15" s="31" customFormat="1" x14ac:dyDescent="0.25">
      <c r="A355" s="35"/>
      <c r="B355" s="51" t="s">
        <v>240</v>
      </c>
      <c r="C355" s="35">
        <v>4</v>
      </c>
      <c r="D355" s="55">
        <v>29.545500000000004</v>
      </c>
      <c r="E355" s="102">
        <v>886</v>
      </c>
      <c r="F355" s="130">
        <v>442232.9</v>
      </c>
      <c r="G355" s="41">
        <v>100</v>
      </c>
      <c r="H355" s="50">
        <f t="shared" si="64"/>
        <v>442232.9</v>
      </c>
      <c r="I355" s="50">
        <f t="shared" si="63"/>
        <v>0</v>
      </c>
      <c r="J355" s="50">
        <f t="shared" si="65"/>
        <v>499.13419864559825</v>
      </c>
      <c r="K355" s="50">
        <f t="shared" si="66"/>
        <v>1687.7134891939804</v>
      </c>
      <c r="L355" s="50">
        <f t="shared" si="67"/>
        <v>1808225.2264323544</v>
      </c>
      <c r="M355" s="50"/>
      <c r="N355" s="93">
        <f t="shared" si="62"/>
        <v>1808225.2264323544</v>
      </c>
      <c r="O355" s="33"/>
    </row>
    <row r="356" spans="1:15" s="31" customFormat="1" x14ac:dyDescent="0.25">
      <c r="A356" s="35"/>
      <c r="B356" s="51" t="s">
        <v>241</v>
      </c>
      <c r="C356" s="35">
        <v>4</v>
      </c>
      <c r="D356" s="55">
        <v>52.421900000000001</v>
      </c>
      <c r="E356" s="102">
        <v>2210</v>
      </c>
      <c r="F356" s="130">
        <v>926284.80000000005</v>
      </c>
      <c r="G356" s="41">
        <v>100</v>
      </c>
      <c r="H356" s="50">
        <f t="shared" si="64"/>
        <v>926284.80000000005</v>
      </c>
      <c r="I356" s="50">
        <f t="shared" si="63"/>
        <v>0</v>
      </c>
      <c r="J356" s="50">
        <f t="shared" si="65"/>
        <v>419.13339366515839</v>
      </c>
      <c r="K356" s="50">
        <f t="shared" si="66"/>
        <v>1767.7142941744203</v>
      </c>
      <c r="L356" s="50">
        <f t="shared" si="67"/>
        <v>2378425.5156312408</v>
      </c>
      <c r="M356" s="50"/>
      <c r="N356" s="93">
        <f t="shared" si="62"/>
        <v>2378425.5156312408</v>
      </c>
      <c r="O356" s="33"/>
    </row>
    <row r="357" spans="1:15" s="31" customFormat="1" x14ac:dyDescent="0.25">
      <c r="A357" s="35"/>
      <c r="B357" s="51" t="s">
        <v>242</v>
      </c>
      <c r="C357" s="35">
        <v>4</v>
      </c>
      <c r="D357" s="55">
        <v>38.638800000000003</v>
      </c>
      <c r="E357" s="102">
        <v>2164</v>
      </c>
      <c r="F357" s="130">
        <v>1615167.5</v>
      </c>
      <c r="G357" s="41">
        <v>100</v>
      </c>
      <c r="H357" s="50">
        <f t="shared" si="64"/>
        <v>1615167.5</v>
      </c>
      <c r="I357" s="50">
        <f t="shared" si="63"/>
        <v>0</v>
      </c>
      <c r="J357" s="50">
        <f t="shared" si="65"/>
        <v>746.3805452865065</v>
      </c>
      <c r="K357" s="50">
        <f t="shared" si="66"/>
        <v>1440.4671425530721</v>
      </c>
      <c r="L357" s="50">
        <f t="shared" si="67"/>
        <v>2018350.4240237877</v>
      </c>
      <c r="M357" s="50"/>
      <c r="N357" s="93">
        <f t="shared" si="62"/>
        <v>2018350.4240237877</v>
      </c>
      <c r="O357" s="33"/>
    </row>
    <row r="358" spans="1:15" s="31" customFormat="1" x14ac:dyDescent="0.25">
      <c r="A358" s="35"/>
      <c r="B358" s="51" t="s">
        <v>243</v>
      </c>
      <c r="C358" s="35">
        <v>3</v>
      </c>
      <c r="D358" s="55">
        <v>11.920599999999999</v>
      </c>
      <c r="E358" s="102">
        <v>10012</v>
      </c>
      <c r="F358" s="130">
        <v>49736999.700000003</v>
      </c>
      <c r="G358" s="41">
        <v>50</v>
      </c>
      <c r="H358" s="50">
        <f t="shared" si="64"/>
        <v>24868499.850000001</v>
      </c>
      <c r="I358" s="50">
        <f t="shared" si="63"/>
        <v>24868499.850000001</v>
      </c>
      <c r="J358" s="50">
        <f t="shared" si="65"/>
        <v>4967.7386835797042</v>
      </c>
      <c r="K358" s="50">
        <f t="shared" si="66"/>
        <v>-2780.8909957401256</v>
      </c>
      <c r="L358" s="50">
        <f t="shared" si="67"/>
        <v>2909734.7736468632</v>
      </c>
      <c r="M358" s="50"/>
      <c r="N358" s="93">
        <f t="shared" si="62"/>
        <v>2909734.7736468632</v>
      </c>
      <c r="O358" s="33"/>
    </row>
    <row r="359" spans="1:15" s="31" customFormat="1" x14ac:dyDescent="0.25">
      <c r="A359" s="35"/>
      <c r="B359" s="51" t="s">
        <v>244</v>
      </c>
      <c r="C359" s="35">
        <v>4</v>
      </c>
      <c r="D359" s="55">
        <v>15.653800000000002</v>
      </c>
      <c r="E359" s="102">
        <v>612</v>
      </c>
      <c r="F359" s="130">
        <v>202002.3</v>
      </c>
      <c r="G359" s="41">
        <v>100</v>
      </c>
      <c r="H359" s="50">
        <f t="shared" si="64"/>
        <v>202002.3</v>
      </c>
      <c r="I359" s="50">
        <f t="shared" si="63"/>
        <v>0</v>
      </c>
      <c r="J359" s="50">
        <f t="shared" si="65"/>
        <v>330.06911764705882</v>
      </c>
      <c r="K359" s="50">
        <f t="shared" si="66"/>
        <v>1856.7785701925197</v>
      </c>
      <c r="L359" s="50">
        <f t="shared" si="67"/>
        <v>1791832.963059728</v>
      </c>
      <c r="M359" s="50"/>
      <c r="N359" s="93">
        <f t="shared" si="62"/>
        <v>1791832.963059728</v>
      </c>
      <c r="O359" s="33"/>
    </row>
    <row r="360" spans="1:15" s="31" customFormat="1" x14ac:dyDescent="0.25">
      <c r="A360" s="35"/>
      <c r="B360" s="51" t="s">
        <v>245</v>
      </c>
      <c r="C360" s="35">
        <v>4</v>
      </c>
      <c r="D360" s="55">
        <v>83.219699999999989</v>
      </c>
      <c r="E360" s="102">
        <v>5805</v>
      </c>
      <c r="F360" s="130">
        <v>3786943.5</v>
      </c>
      <c r="G360" s="41">
        <v>100</v>
      </c>
      <c r="H360" s="50">
        <f t="shared" si="64"/>
        <v>3786943.5</v>
      </c>
      <c r="I360" s="50">
        <f t="shared" si="63"/>
        <v>0</v>
      </c>
      <c r="J360" s="50">
        <f t="shared" si="65"/>
        <v>652.35891472868218</v>
      </c>
      <c r="K360" s="50">
        <f t="shared" si="66"/>
        <v>1534.4887731108965</v>
      </c>
      <c r="L360" s="50">
        <f t="shared" si="67"/>
        <v>3379758.7631755453</v>
      </c>
      <c r="M360" s="50"/>
      <c r="N360" s="93">
        <f t="shared" si="62"/>
        <v>3379758.7631755453</v>
      </c>
      <c r="O360" s="33"/>
    </row>
    <row r="361" spans="1:15" s="31" customFormat="1" x14ac:dyDescent="0.25">
      <c r="A361" s="35"/>
      <c r="B361" s="51" t="s">
        <v>246</v>
      </c>
      <c r="C361" s="35">
        <v>4</v>
      </c>
      <c r="D361" s="55">
        <v>17.054500000000001</v>
      </c>
      <c r="E361" s="102">
        <v>661</v>
      </c>
      <c r="F361" s="130">
        <v>305616.40000000002</v>
      </c>
      <c r="G361" s="41">
        <v>100</v>
      </c>
      <c r="H361" s="50">
        <f t="shared" si="64"/>
        <v>305616.40000000002</v>
      </c>
      <c r="I361" s="50">
        <f t="shared" si="63"/>
        <v>0</v>
      </c>
      <c r="J361" s="50">
        <f t="shared" si="65"/>
        <v>462.35461422087747</v>
      </c>
      <c r="K361" s="50">
        <f t="shared" si="66"/>
        <v>1724.4930736187011</v>
      </c>
      <c r="L361" s="50">
        <f t="shared" si="67"/>
        <v>1704581.4437297992</v>
      </c>
      <c r="M361" s="50"/>
      <c r="N361" s="93">
        <f t="shared" si="62"/>
        <v>1704581.4437297992</v>
      </c>
      <c r="O361" s="33"/>
    </row>
    <row r="362" spans="1:15" s="31" customFormat="1" x14ac:dyDescent="0.25">
      <c r="A362" s="35"/>
      <c r="B362" s="51" t="s">
        <v>247</v>
      </c>
      <c r="C362" s="35">
        <v>4</v>
      </c>
      <c r="D362" s="55">
        <v>28.305500000000002</v>
      </c>
      <c r="E362" s="102">
        <v>768</v>
      </c>
      <c r="F362" s="130">
        <v>789303.8</v>
      </c>
      <c r="G362" s="41">
        <v>100</v>
      </c>
      <c r="H362" s="50">
        <f t="shared" si="64"/>
        <v>789303.8</v>
      </c>
      <c r="I362" s="50">
        <f t="shared" si="63"/>
        <v>0</v>
      </c>
      <c r="J362" s="50">
        <f t="shared" si="65"/>
        <v>1027.7393229166667</v>
      </c>
      <c r="K362" s="50">
        <f t="shared" si="66"/>
        <v>1159.108364922912</v>
      </c>
      <c r="L362" s="50">
        <f t="shared" si="67"/>
        <v>1332118.2817626726</v>
      </c>
      <c r="M362" s="50"/>
      <c r="N362" s="93">
        <f t="shared" si="62"/>
        <v>1332118.2817626726</v>
      </c>
      <c r="O362" s="33"/>
    </row>
    <row r="363" spans="1:15" s="31" customFormat="1" x14ac:dyDescent="0.25">
      <c r="A363" s="35"/>
      <c r="B363" s="51" t="s">
        <v>248</v>
      </c>
      <c r="C363" s="35">
        <v>4</v>
      </c>
      <c r="D363" s="55">
        <v>24.119200000000003</v>
      </c>
      <c r="E363" s="102">
        <v>1300</v>
      </c>
      <c r="F363" s="130">
        <v>256218</v>
      </c>
      <c r="G363" s="41">
        <v>100</v>
      </c>
      <c r="H363" s="50">
        <f t="shared" si="64"/>
        <v>256218</v>
      </c>
      <c r="I363" s="50">
        <f t="shared" si="63"/>
        <v>0</v>
      </c>
      <c r="J363" s="50">
        <f t="shared" si="65"/>
        <v>197.09076923076924</v>
      </c>
      <c r="K363" s="50">
        <f t="shared" si="66"/>
        <v>1989.7569186088094</v>
      </c>
      <c r="L363" s="50">
        <f t="shared" si="67"/>
        <v>2144266.9714333154</v>
      </c>
      <c r="M363" s="50"/>
      <c r="N363" s="93">
        <f t="shared" si="62"/>
        <v>2144266.9714333154</v>
      </c>
      <c r="O363" s="33"/>
    </row>
    <row r="364" spans="1:15" s="31" customFormat="1" x14ac:dyDescent="0.25">
      <c r="A364" s="35"/>
      <c r="B364" s="51" t="s">
        <v>249</v>
      </c>
      <c r="C364" s="35">
        <v>4</v>
      </c>
      <c r="D364" s="55">
        <v>35.9437</v>
      </c>
      <c r="E364" s="102">
        <v>1084</v>
      </c>
      <c r="F364" s="130">
        <v>870014.1</v>
      </c>
      <c r="G364" s="41">
        <v>100</v>
      </c>
      <c r="H364" s="50">
        <f t="shared" si="64"/>
        <v>870014.1</v>
      </c>
      <c r="I364" s="50">
        <f t="shared" si="63"/>
        <v>0</v>
      </c>
      <c r="J364" s="50">
        <f t="shared" si="65"/>
        <v>802.59603321033205</v>
      </c>
      <c r="K364" s="50">
        <f t="shared" si="66"/>
        <v>1384.2516546292466</v>
      </c>
      <c r="L364" s="50">
        <f t="shared" si="67"/>
        <v>1650241.2529102876</v>
      </c>
      <c r="M364" s="50"/>
      <c r="N364" s="93">
        <f t="shared" si="62"/>
        <v>1650241.2529102876</v>
      </c>
      <c r="O364" s="33"/>
    </row>
    <row r="365" spans="1:15" s="31" customFormat="1" x14ac:dyDescent="0.25">
      <c r="A365" s="35"/>
      <c r="B365" s="51" t="s">
        <v>773</v>
      </c>
      <c r="C365" s="35">
        <v>4</v>
      </c>
      <c r="D365" s="55">
        <v>23.410100000000003</v>
      </c>
      <c r="E365" s="102">
        <v>448</v>
      </c>
      <c r="F365" s="130">
        <v>251069.3</v>
      </c>
      <c r="G365" s="41">
        <v>100</v>
      </c>
      <c r="H365" s="50">
        <f t="shared" si="64"/>
        <v>251069.3</v>
      </c>
      <c r="I365" s="50">
        <f t="shared" si="63"/>
        <v>0</v>
      </c>
      <c r="J365" s="50">
        <f t="shared" si="65"/>
        <v>560.42254464285713</v>
      </c>
      <c r="K365" s="50">
        <f t="shared" si="66"/>
        <v>1626.4251431967214</v>
      </c>
      <c r="L365" s="50">
        <f t="shared" si="67"/>
        <v>1598930.437976954</v>
      </c>
      <c r="M365" s="50"/>
      <c r="N365" s="93">
        <f t="shared" si="62"/>
        <v>1598930.437976954</v>
      </c>
      <c r="O365" s="33"/>
    </row>
    <row r="366" spans="1:15" s="31" customFormat="1" x14ac:dyDescent="0.25">
      <c r="A366" s="35"/>
      <c r="B366" s="51" t="s">
        <v>250</v>
      </c>
      <c r="C366" s="35">
        <v>4</v>
      </c>
      <c r="D366" s="55">
        <v>56.730699999999999</v>
      </c>
      <c r="E366" s="102">
        <v>3043</v>
      </c>
      <c r="F366" s="130">
        <v>2276870.6</v>
      </c>
      <c r="G366" s="41">
        <v>100</v>
      </c>
      <c r="H366" s="50">
        <f t="shared" si="64"/>
        <v>2276870.6</v>
      </c>
      <c r="I366" s="50">
        <f t="shared" si="63"/>
        <v>0</v>
      </c>
      <c r="J366" s="50">
        <f t="shared" si="65"/>
        <v>748.23220506079531</v>
      </c>
      <c r="K366" s="50">
        <f t="shared" si="66"/>
        <v>1438.6154827787832</v>
      </c>
      <c r="L366" s="50">
        <f t="shared" si="67"/>
        <v>2367898.3469724893</v>
      </c>
      <c r="M366" s="50"/>
      <c r="N366" s="93">
        <f t="shared" si="62"/>
        <v>2367898.3469724893</v>
      </c>
      <c r="O366" s="33"/>
    </row>
    <row r="367" spans="1:15" s="31" customFormat="1" x14ac:dyDescent="0.25">
      <c r="A367" s="35"/>
      <c r="B367" s="51" t="s">
        <v>774</v>
      </c>
      <c r="C367" s="35">
        <v>4</v>
      </c>
      <c r="D367" s="55">
        <v>43.787799999999997</v>
      </c>
      <c r="E367" s="102">
        <v>3303</v>
      </c>
      <c r="F367" s="130">
        <v>2660501.5</v>
      </c>
      <c r="G367" s="41">
        <v>100</v>
      </c>
      <c r="H367" s="50">
        <f t="shared" si="64"/>
        <v>2660501.5</v>
      </c>
      <c r="I367" s="50">
        <f t="shared" si="63"/>
        <v>0</v>
      </c>
      <c r="J367" s="50">
        <f t="shared" si="65"/>
        <v>805.48032092037545</v>
      </c>
      <c r="K367" s="50">
        <f t="shared" si="66"/>
        <v>1381.3673669192031</v>
      </c>
      <c r="L367" s="50">
        <f t="shared" si="67"/>
        <v>2321941.2790937689</v>
      </c>
      <c r="M367" s="50"/>
      <c r="N367" s="93">
        <f t="shared" si="62"/>
        <v>2321941.2790937689</v>
      </c>
      <c r="O367" s="33"/>
    </row>
    <row r="368" spans="1:15" s="31" customFormat="1" x14ac:dyDescent="0.25">
      <c r="A368" s="35"/>
      <c r="B368" s="51" t="s">
        <v>251</v>
      </c>
      <c r="C368" s="35">
        <v>4</v>
      </c>
      <c r="D368" s="55">
        <v>40.653300000000002</v>
      </c>
      <c r="E368" s="102">
        <v>2828</v>
      </c>
      <c r="F368" s="130">
        <v>5971646.2999999998</v>
      </c>
      <c r="G368" s="41">
        <v>100</v>
      </c>
      <c r="H368" s="50">
        <f t="shared" si="64"/>
        <v>5971646.2999999998</v>
      </c>
      <c r="I368" s="50">
        <f t="shared" si="63"/>
        <v>0</v>
      </c>
      <c r="J368" s="50">
        <f t="shared" si="65"/>
        <v>2111.614674681754</v>
      </c>
      <c r="K368" s="50">
        <f t="shared" si="66"/>
        <v>75.233013157824644</v>
      </c>
      <c r="L368" s="50">
        <f t="shared" si="67"/>
        <v>1093044.1507230499</v>
      </c>
      <c r="M368" s="50"/>
      <c r="N368" s="93">
        <f t="shared" si="62"/>
        <v>1093044.1507230499</v>
      </c>
      <c r="O368" s="33"/>
    </row>
    <row r="369" spans="1:15" s="31" customFormat="1" x14ac:dyDescent="0.25">
      <c r="A369" s="35"/>
      <c r="B369" s="51" t="s">
        <v>252</v>
      </c>
      <c r="C369" s="35">
        <v>4</v>
      </c>
      <c r="D369" s="55">
        <v>32.776199999999996</v>
      </c>
      <c r="E369" s="102">
        <v>1686</v>
      </c>
      <c r="F369" s="130">
        <v>1406226.7</v>
      </c>
      <c r="G369" s="41">
        <v>100</v>
      </c>
      <c r="H369" s="50">
        <f t="shared" si="64"/>
        <v>1406226.7</v>
      </c>
      <c r="I369" s="50">
        <f t="shared" si="63"/>
        <v>0</v>
      </c>
      <c r="J369" s="50">
        <f t="shared" si="65"/>
        <v>834.06091340450769</v>
      </c>
      <c r="K369" s="50">
        <f t="shared" si="66"/>
        <v>1352.786774435071</v>
      </c>
      <c r="L369" s="50">
        <f t="shared" si="67"/>
        <v>1777477.2828852783</v>
      </c>
      <c r="M369" s="50"/>
      <c r="N369" s="93">
        <f t="shared" si="62"/>
        <v>1777477.2828852783</v>
      </c>
      <c r="O369" s="33"/>
    </row>
    <row r="370" spans="1:15" s="31" customFormat="1" x14ac:dyDescent="0.25">
      <c r="A370" s="35"/>
      <c r="B370" s="51"/>
      <c r="C370" s="35"/>
      <c r="D370" s="55">
        <v>0</v>
      </c>
      <c r="E370" s="104"/>
      <c r="F370" s="32"/>
      <c r="G370" s="41"/>
      <c r="H370" s="42"/>
      <c r="I370" s="42"/>
      <c r="J370" s="32"/>
      <c r="K370" s="50"/>
      <c r="L370" s="50"/>
      <c r="M370" s="50"/>
      <c r="N370" s="93"/>
      <c r="O370" s="33"/>
    </row>
    <row r="371" spans="1:15" s="31" customFormat="1" x14ac:dyDescent="0.25">
      <c r="A371" s="30" t="s">
        <v>253</v>
      </c>
      <c r="B371" s="43" t="s">
        <v>2</v>
      </c>
      <c r="C371" s="44"/>
      <c r="D371" s="3">
        <v>327.73879300000004</v>
      </c>
      <c r="E371" s="105">
        <f>E372</f>
        <v>26234</v>
      </c>
      <c r="F371" s="37"/>
      <c r="G371" s="41"/>
      <c r="H371" s="37">
        <f>H373</f>
        <v>0</v>
      </c>
      <c r="I371" s="37">
        <f>I373</f>
        <v>0</v>
      </c>
      <c r="J371" s="37"/>
      <c r="K371" s="50"/>
      <c r="L371" s="50"/>
      <c r="M371" s="46">
        <f>M373</f>
        <v>9903395.1621800736</v>
      </c>
      <c r="N371" s="91">
        <f t="shared" si="62"/>
        <v>9903395.1621800736</v>
      </c>
      <c r="O371" s="33"/>
    </row>
    <row r="372" spans="1:15" s="31" customFormat="1" x14ac:dyDescent="0.25">
      <c r="A372" s="30" t="s">
        <v>253</v>
      </c>
      <c r="B372" s="43" t="s">
        <v>3</v>
      </c>
      <c r="C372" s="44"/>
      <c r="D372" s="3">
        <v>327.73879300000004</v>
      </c>
      <c r="E372" s="105">
        <f>SUM(E374:E384)</f>
        <v>26234</v>
      </c>
      <c r="F372" s="37">
        <f>SUM(F374:F384)</f>
        <v>35722871.600000001</v>
      </c>
      <c r="G372" s="41"/>
      <c r="H372" s="37">
        <f>SUM(H374:H384)</f>
        <v>35722871.600000001</v>
      </c>
      <c r="I372" s="37">
        <f>SUM(I374:I384)</f>
        <v>0</v>
      </c>
      <c r="J372" s="37"/>
      <c r="K372" s="50"/>
      <c r="L372" s="37">
        <f>SUM(L374:L384)</f>
        <v>17779804.338013254</v>
      </c>
      <c r="M372" s="50"/>
      <c r="N372" s="91">
        <f t="shared" si="62"/>
        <v>17779804.338013254</v>
      </c>
      <c r="O372" s="33"/>
    </row>
    <row r="373" spans="1:15" s="31" customFormat="1" x14ac:dyDescent="0.25">
      <c r="A373" s="35"/>
      <c r="B373" s="51" t="s">
        <v>26</v>
      </c>
      <c r="C373" s="35">
        <v>2</v>
      </c>
      <c r="D373" s="55">
        <v>0</v>
      </c>
      <c r="E373" s="106"/>
      <c r="F373" s="50"/>
      <c r="G373" s="41">
        <v>25</v>
      </c>
      <c r="H373" s="50"/>
      <c r="I373" s="50">
        <f t="shared" ref="I373:I384" si="68">F373-H373</f>
        <v>0</v>
      </c>
      <c r="J373" s="50"/>
      <c r="K373" s="50"/>
      <c r="L373" s="50"/>
      <c r="M373" s="50">
        <f>($L$7*$L$8*E371/$L$10)+($L$7*$L$9*D371/$L$11)</f>
        <v>9903395.1621800736</v>
      </c>
      <c r="N373" s="93">
        <f t="shared" si="62"/>
        <v>9903395.1621800736</v>
      </c>
      <c r="O373" s="33"/>
    </row>
    <row r="374" spans="1:15" s="31" customFormat="1" x14ac:dyDescent="0.25">
      <c r="A374" s="35"/>
      <c r="B374" s="51" t="s">
        <v>254</v>
      </c>
      <c r="C374" s="35">
        <v>4</v>
      </c>
      <c r="D374" s="55">
        <v>30.5382</v>
      </c>
      <c r="E374" s="102">
        <v>2964</v>
      </c>
      <c r="F374" s="131">
        <v>6226306.4000000004</v>
      </c>
      <c r="G374" s="41">
        <v>100</v>
      </c>
      <c r="H374" s="50">
        <f t="shared" ref="H374:H384" si="69">F374*G374/100</f>
        <v>6226306.4000000004</v>
      </c>
      <c r="I374" s="50">
        <f t="shared" si="68"/>
        <v>0</v>
      </c>
      <c r="J374" s="50">
        <f t="shared" ref="J374:J384" si="70">F374/E374</f>
        <v>2100.6431848852903</v>
      </c>
      <c r="K374" s="50">
        <f t="shared" ref="K374:K384" si="71">$J$11*$J$19-J374</f>
        <v>86.204502954288273</v>
      </c>
      <c r="L374" s="50">
        <f t="shared" ref="L374:L384" si="72">IF(K374&gt;0,$J$7*$J$8*(K374/$K$19),0)+$J$7*$J$9*(E374/$E$19)+$J$7*$J$10*(D374/$D$19)</f>
        <v>1083962.7980581073</v>
      </c>
      <c r="M374" s="50"/>
      <c r="N374" s="93">
        <f t="shared" si="62"/>
        <v>1083962.7980581073</v>
      </c>
      <c r="O374" s="33"/>
    </row>
    <row r="375" spans="1:15" s="31" customFormat="1" x14ac:dyDescent="0.25">
      <c r="A375" s="35"/>
      <c r="B375" s="51" t="s">
        <v>196</v>
      </c>
      <c r="C375" s="35">
        <v>4</v>
      </c>
      <c r="D375" s="55">
        <v>18.514592999999998</v>
      </c>
      <c r="E375" s="102">
        <v>2830</v>
      </c>
      <c r="F375" s="131">
        <v>1597246.6</v>
      </c>
      <c r="G375" s="41">
        <v>100</v>
      </c>
      <c r="H375" s="50">
        <f t="shared" si="69"/>
        <v>1597246.6</v>
      </c>
      <c r="I375" s="50">
        <f t="shared" si="68"/>
        <v>0</v>
      </c>
      <c r="J375" s="50">
        <f t="shared" si="70"/>
        <v>564.3980918727915</v>
      </c>
      <c r="K375" s="50">
        <f t="shared" si="71"/>
        <v>1622.449595966787</v>
      </c>
      <c r="L375" s="50">
        <f t="shared" si="72"/>
        <v>2244552.2158017033</v>
      </c>
      <c r="M375" s="50"/>
      <c r="N375" s="93">
        <f t="shared" si="62"/>
        <v>2244552.2158017033</v>
      </c>
      <c r="O375" s="33"/>
    </row>
    <row r="376" spans="1:15" s="31" customFormat="1" x14ac:dyDescent="0.25">
      <c r="A376" s="35"/>
      <c r="B376" s="51" t="s">
        <v>255</v>
      </c>
      <c r="C376" s="35">
        <v>4</v>
      </c>
      <c r="D376" s="55">
        <v>44.072099999999999</v>
      </c>
      <c r="E376" s="102">
        <v>4705</v>
      </c>
      <c r="F376" s="131">
        <v>7986929.2999999998</v>
      </c>
      <c r="G376" s="41">
        <v>100</v>
      </c>
      <c r="H376" s="50">
        <f t="shared" si="69"/>
        <v>7986929.2999999998</v>
      </c>
      <c r="I376" s="50">
        <f t="shared" si="68"/>
        <v>0</v>
      </c>
      <c r="J376" s="50">
        <f t="shared" si="70"/>
        <v>1697.5407651434643</v>
      </c>
      <c r="K376" s="50">
        <f t="shared" si="71"/>
        <v>489.30692269611427</v>
      </c>
      <c r="L376" s="50">
        <f t="shared" si="72"/>
        <v>1986443.9058247947</v>
      </c>
      <c r="M376" s="50"/>
      <c r="N376" s="93">
        <f t="shared" si="62"/>
        <v>1986443.9058247947</v>
      </c>
      <c r="O376" s="33"/>
    </row>
    <row r="377" spans="1:15" s="31" customFormat="1" x14ac:dyDescent="0.25">
      <c r="A377" s="35"/>
      <c r="B377" s="51" t="s">
        <v>775</v>
      </c>
      <c r="C377" s="35">
        <v>4</v>
      </c>
      <c r="D377" s="55">
        <v>50.002099999999999</v>
      </c>
      <c r="E377" s="102">
        <v>2558</v>
      </c>
      <c r="F377" s="131">
        <v>2928464.1</v>
      </c>
      <c r="G377" s="41">
        <v>100</v>
      </c>
      <c r="H377" s="50">
        <f t="shared" si="69"/>
        <v>2928464.1</v>
      </c>
      <c r="I377" s="50">
        <f t="shared" si="68"/>
        <v>0</v>
      </c>
      <c r="J377" s="50">
        <f t="shared" si="70"/>
        <v>1144.8256841282252</v>
      </c>
      <c r="K377" s="50">
        <f t="shared" si="71"/>
        <v>1042.0220037113534</v>
      </c>
      <c r="L377" s="50">
        <f t="shared" si="72"/>
        <v>1865591.5792042916</v>
      </c>
      <c r="M377" s="50"/>
      <c r="N377" s="93">
        <f t="shared" si="62"/>
        <v>1865591.5792042916</v>
      </c>
      <c r="O377" s="33"/>
    </row>
    <row r="378" spans="1:15" s="31" customFormat="1" x14ac:dyDescent="0.25">
      <c r="A378" s="35"/>
      <c r="B378" s="51" t="s">
        <v>256</v>
      </c>
      <c r="C378" s="35">
        <v>4</v>
      </c>
      <c r="D378" s="55">
        <v>19.601399999999998</v>
      </c>
      <c r="E378" s="102">
        <v>1614</v>
      </c>
      <c r="F378" s="131">
        <v>1310987.3999999999</v>
      </c>
      <c r="G378" s="41">
        <v>100</v>
      </c>
      <c r="H378" s="50">
        <f t="shared" si="69"/>
        <v>1310987.3999999999</v>
      </c>
      <c r="I378" s="50">
        <f t="shared" si="68"/>
        <v>0</v>
      </c>
      <c r="J378" s="50">
        <f t="shared" si="70"/>
        <v>812.25985130111519</v>
      </c>
      <c r="K378" s="50">
        <f t="shared" si="71"/>
        <v>1374.5878365384633</v>
      </c>
      <c r="L378" s="50">
        <f t="shared" si="72"/>
        <v>1701097.066910564</v>
      </c>
      <c r="M378" s="50"/>
      <c r="N378" s="93">
        <f t="shared" si="62"/>
        <v>1701097.066910564</v>
      </c>
      <c r="O378" s="33"/>
    </row>
    <row r="379" spans="1:15" s="31" customFormat="1" x14ac:dyDescent="0.25">
      <c r="A379" s="35"/>
      <c r="B379" s="51" t="s">
        <v>776</v>
      </c>
      <c r="C379" s="35">
        <v>4</v>
      </c>
      <c r="D379" s="55">
        <v>9.5202999999999989</v>
      </c>
      <c r="E379" s="102">
        <v>536</v>
      </c>
      <c r="F379" s="131">
        <v>225569</v>
      </c>
      <c r="G379" s="41">
        <v>100</v>
      </c>
      <c r="H379" s="50">
        <f t="shared" si="69"/>
        <v>225569</v>
      </c>
      <c r="I379" s="50">
        <f t="shared" si="68"/>
        <v>0</v>
      </c>
      <c r="J379" s="50">
        <f t="shared" si="70"/>
        <v>420.83768656716416</v>
      </c>
      <c r="K379" s="50">
        <f t="shared" si="71"/>
        <v>1766.0100012724145</v>
      </c>
      <c r="L379" s="50">
        <f t="shared" si="72"/>
        <v>1661041.3807765439</v>
      </c>
      <c r="M379" s="50"/>
      <c r="N379" s="93">
        <f t="shared" si="62"/>
        <v>1661041.3807765439</v>
      </c>
      <c r="O379" s="33"/>
    </row>
    <row r="380" spans="1:15" s="31" customFormat="1" x14ac:dyDescent="0.25">
      <c r="A380" s="35"/>
      <c r="B380" s="51" t="s">
        <v>257</v>
      </c>
      <c r="C380" s="35">
        <v>4</v>
      </c>
      <c r="D380" s="55">
        <v>34.553199999999997</v>
      </c>
      <c r="E380" s="102">
        <v>1907</v>
      </c>
      <c r="F380" s="131">
        <v>2768745</v>
      </c>
      <c r="G380" s="41">
        <v>100</v>
      </c>
      <c r="H380" s="50">
        <f t="shared" si="69"/>
        <v>2768745</v>
      </c>
      <c r="I380" s="50">
        <f t="shared" si="68"/>
        <v>0</v>
      </c>
      <c r="J380" s="50">
        <f t="shared" si="70"/>
        <v>1451.8851599370739</v>
      </c>
      <c r="K380" s="50">
        <f t="shared" si="71"/>
        <v>734.96252790250469</v>
      </c>
      <c r="L380" s="50">
        <f t="shared" si="72"/>
        <v>1341022.4878000864</v>
      </c>
      <c r="M380" s="50"/>
      <c r="N380" s="93">
        <f t="shared" si="62"/>
        <v>1341022.4878000864</v>
      </c>
      <c r="O380" s="33"/>
    </row>
    <row r="381" spans="1:15" s="31" customFormat="1" x14ac:dyDescent="0.25">
      <c r="A381" s="35"/>
      <c r="B381" s="51" t="s">
        <v>258</v>
      </c>
      <c r="C381" s="35">
        <v>4</v>
      </c>
      <c r="D381" s="55">
        <v>30.720999999999997</v>
      </c>
      <c r="E381" s="102">
        <v>1555</v>
      </c>
      <c r="F381" s="131">
        <v>2458068.2999999998</v>
      </c>
      <c r="G381" s="41">
        <v>100</v>
      </c>
      <c r="H381" s="50">
        <f t="shared" si="69"/>
        <v>2458068.2999999998</v>
      </c>
      <c r="I381" s="50">
        <f t="shared" si="68"/>
        <v>0</v>
      </c>
      <c r="J381" s="50">
        <f t="shared" si="70"/>
        <v>1580.7513183279741</v>
      </c>
      <c r="K381" s="50">
        <f t="shared" si="71"/>
        <v>606.09636951160451</v>
      </c>
      <c r="L381" s="50">
        <f t="shared" si="72"/>
        <v>1113373.013244505</v>
      </c>
      <c r="M381" s="50"/>
      <c r="N381" s="93">
        <f t="shared" si="62"/>
        <v>1113373.013244505</v>
      </c>
      <c r="O381" s="33"/>
    </row>
    <row r="382" spans="1:15" s="31" customFormat="1" x14ac:dyDescent="0.25">
      <c r="A382" s="35"/>
      <c r="B382" s="51" t="s">
        <v>259</v>
      </c>
      <c r="C382" s="35">
        <v>4</v>
      </c>
      <c r="D382" s="55">
        <v>18.347899999999999</v>
      </c>
      <c r="E382" s="102">
        <v>1907</v>
      </c>
      <c r="F382" s="131">
        <v>1624967.7</v>
      </c>
      <c r="G382" s="41">
        <v>100</v>
      </c>
      <c r="H382" s="50">
        <f t="shared" si="69"/>
        <v>1624967.7</v>
      </c>
      <c r="I382" s="50">
        <f t="shared" si="68"/>
        <v>0</v>
      </c>
      <c r="J382" s="50">
        <f t="shared" si="70"/>
        <v>852.10681699003669</v>
      </c>
      <c r="K382" s="50">
        <f t="shared" si="71"/>
        <v>1334.7408708495418</v>
      </c>
      <c r="L382" s="50">
        <f t="shared" si="72"/>
        <v>1744422.242325258</v>
      </c>
      <c r="M382" s="50"/>
      <c r="N382" s="93">
        <f t="shared" si="62"/>
        <v>1744422.242325258</v>
      </c>
      <c r="O382" s="33"/>
    </row>
    <row r="383" spans="1:15" s="31" customFormat="1" x14ac:dyDescent="0.25">
      <c r="A383" s="35"/>
      <c r="B383" s="51" t="s">
        <v>777</v>
      </c>
      <c r="C383" s="35">
        <v>4</v>
      </c>
      <c r="D383" s="55">
        <v>41.204600000000006</v>
      </c>
      <c r="E383" s="102">
        <v>3042</v>
      </c>
      <c r="F383" s="131">
        <v>2855742</v>
      </c>
      <c r="G383" s="41">
        <v>100</v>
      </c>
      <c r="H383" s="50">
        <f t="shared" si="69"/>
        <v>2855742</v>
      </c>
      <c r="I383" s="50">
        <f t="shared" si="68"/>
        <v>0</v>
      </c>
      <c r="J383" s="50">
        <f t="shared" si="70"/>
        <v>938.77120315581851</v>
      </c>
      <c r="K383" s="50">
        <f t="shared" si="71"/>
        <v>1248.0764846837601</v>
      </c>
      <c r="L383" s="50">
        <f t="shared" si="72"/>
        <v>2123490.4788658912</v>
      </c>
      <c r="M383" s="50"/>
      <c r="N383" s="93">
        <f t="shared" si="62"/>
        <v>2123490.4788658912</v>
      </c>
      <c r="O383" s="33"/>
    </row>
    <row r="384" spans="1:15" s="31" customFormat="1" x14ac:dyDescent="0.25">
      <c r="A384" s="35"/>
      <c r="B384" s="51" t="s">
        <v>260</v>
      </c>
      <c r="C384" s="35">
        <v>4</v>
      </c>
      <c r="D384" s="55">
        <v>30.663400000000003</v>
      </c>
      <c r="E384" s="102">
        <v>2616</v>
      </c>
      <c r="F384" s="131">
        <v>5739845.7999999998</v>
      </c>
      <c r="G384" s="41">
        <v>100</v>
      </c>
      <c r="H384" s="50">
        <f t="shared" si="69"/>
        <v>5739845.7999999998</v>
      </c>
      <c r="I384" s="50">
        <f t="shared" si="68"/>
        <v>0</v>
      </c>
      <c r="J384" s="50">
        <f t="shared" si="70"/>
        <v>2194.1306574923547</v>
      </c>
      <c r="K384" s="50">
        <f t="shared" si="71"/>
        <v>-7.2829696527760461</v>
      </c>
      <c r="L384" s="50">
        <f t="shared" si="72"/>
        <v>914807.1692015127</v>
      </c>
      <c r="M384" s="50"/>
      <c r="N384" s="93">
        <f t="shared" si="62"/>
        <v>914807.1692015127</v>
      </c>
      <c r="O384" s="33"/>
    </row>
    <row r="385" spans="1:15" s="31" customFormat="1" x14ac:dyDescent="0.25">
      <c r="A385" s="35"/>
      <c r="B385" s="51"/>
      <c r="C385" s="35"/>
      <c r="D385" s="55">
        <v>0</v>
      </c>
      <c r="E385" s="104"/>
      <c r="F385" s="32"/>
      <c r="G385" s="41"/>
      <c r="H385" s="42"/>
      <c r="I385" s="42"/>
      <c r="J385" s="32"/>
      <c r="K385" s="50"/>
      <c r="L385" s="50"/>
      <c r="M385" s="50"/>
      <c r="N385" s="93"/>
      <c r="O385" s="33"/>
    </row>
    <row r="386" spans="1:15" s="31" customFormat="1" x14ac:dyDescent="0.25">
      <c r="A386" s="30" t="s">
        <v>261</v>
      </c>
      <c r="B386" s="43" t="s">
        <v>2</v>
      </c>
      <c r="C386" s="44"/>
      <c r="D386" s="3">
        <v>932.91639999999973</v>
      </c>
      <c r="E386" s="105">
        <f>E387</f>
        <v>52752</v>
      </c>
      <c r="F386" s="37"/>
      <c r="G386" s="41"/>
      <c r="H386" s="37">
        <f>H388</f>
        <v>15907389.9</v>
      </c>
      <c r="I386" s="37">
        <f>I388</f>
        <v>-15907389.9</v>
      </c>
      <c r="J386" s="37"/>
      <c r="K386" s="50"/>
      <c r="L386" s="50"/>
      <c r="M386" s="46">
        <f>M388</f>
        <v>22542936.762138389</v>
      </c>
      <c r="N386" s="91">
        <f t="shared" ref="N386:N449" si="73">L386+M386</f>
        <v>22542936.762138389</v>
      </c>
      <c r="O386" s="33"/>
    </row>
    <row r="387" spans="1:15" s="31" customFormat="1" x14ac:dyDescent="0.25">
      <c r="A387" s="30" t="s">
        <v>261</v>
      </c>
      <c r="B387" s="43" t="s">
        <v>3</v>
      </c>
      <c r="C387" s="44"/>
      <c r="D387" s="3">
        <v>932.91639999999973</v>
      </c>
      <c r="E387" s="105">
        <f>SUM(E389:E420)</f>
        <v>52752</v>
      </c>
      <c r="F387" s="37">
        <f>SUM(F389:F420)</f>
        <v>104328142.10000004</v>
      </c>
      <c r="G387" s="41"/>
      <c r="H387" s="37">
        <f>SUM(H389:H420)</f>
        <v>72513362.300000027</v>
      </c>
      <c r="I387" s="37">
        <f>SUM(I389:I420)</f>
        <v>31814779.800000001</v>
      </c>
      <c r="J387" s="37"/>
      <c r="K387" s="50"/>
      <c r="L387" s="37">
        <f>SUM(L389:L420)</f>
        <v>56222677.513145722</v>
      </c>
      <c r="M387" s="50"/>
      <c r="N387" s="91">
        <f t="shared" si="73"/>
        <v>56222677.513145722</v>
      </c>
      <c r="O387" s="33"/>
    </row>
    <row r="388" spans="1:15" s="31" customFormat="1" x14ac:dyDescent="0.25">
      <c r="A388" s="35"/>
      <c r="B388" s="51" t="s">
        <v>26</v>
      </c>
      <c r="C388" s="35">
        <v>2</v>
      </c>
      <c r="D388" s="55">
        <v>0</v>
      </c>
      <c r="E388" s="106"/>
      <c r="F388" s="50"/>
      <c r="G388" s="41">
        <v>25</v>
      </c>
      <c r="H388" s="50">
        <f>F402*G388/100</f>
        <v>15907389.9</v>
      </c>
      <c r="I388" s="50">
        <f t="shared" ref="I388:I420" si="74">F388-H388</f>
        <v>-15907389.9</v>
      </c>
      <c r="J388" s="50"/>
      <c r="K388" s="50"/>
      <c r="L388" s="50"/>
      <c r="M388" s="50">
        <f>($L$7*$L$8*E386/$L$10)+($L$7*$L$9*D386/$L$11)</f>
        <v>22542936.762138389</v>
      </c>
      <c r="N388" s="93">
        <f t="shared" si="73"/>
        <v>22542936.762138389</v>
      </c>
      <c r="O388" s="33"/>
    </row>
    <row r="389" spans="1:15" s="31" customFormat="1" x14ac:dyDescent="0.25">
      <c r="A389" s="35"/>
      <c r="B389" s="51" t="s">
        <v>262</v>
      </c>
      <c r="C389" s="35">
        <v>4</v>
      </c>
      <c r="D389" s="55">
        <v>17.2576</v>
      </c>
      <c r="E389" s="102">
        <v>462</v>
      </c>
      <c r="F389" s="132">
        <v>154990.29999999999</v>
      </c>
      <c r="G389" s="41">
        <v>100</v>
      </c>
      <c r="H389" s="50">
        <f>F389*G389/100</f>
        <v>154990.29999999999</v>
      </c>
      <c r="I389" s="50">
        <f t="shared" si="74"/>
        <v>0</v>
      </c>
      <c r="J389" s="50">
        <f t="shared" ref="J389:J420" si="75">F389/E389</f>
        <v>335.47683982683981</v>
      </c>
      <c r="K389" s="50">
        <f>$J$11*$J$19-J389</f>
        <v>1851.3708480127389</v>
      </c>
      <c r="L389" s="50">
        <f t="shared" ref="L389:L420" si="76">IF(K389&gt;0,$J$7*$J$8*(K389/$K$19),0)+$J$7*$J$9*(E389/$E$19)+$J$7*$J$10*(D389/$D$19)</f>
        <v>1753780.7631395953</v>
      </c>
      <c r="M389" s="50"/>
      <c r="N389" s="93">
        <f t="shared" si="73"/>
        <v>1753780.7631395953</v>
      </c>
      <c r="O389" s="33"/>
    </row>
    <row r="390" spans="1:15" s="31" customFormat="1" x14ac:dyDescent="0.25">
      <c r="A390" s="35"/>
      <c r="B390" s="51" t="s">
        <v>263</v>
      </c>
      <c r="C390" s="35">
        <v>4</v>
      </c>
      <c r="D390" s="55">
        <v>17.919</v>
      </c>
      <c r="E390" s="102">
        <v>795</v>
      </c>
      <c r="F390" s="132">
        <v>360495</v>
      </c>
      <c r="G390" s="41">
        <v>100</v>
      </c>
      <c r="H390" s="50">
        <f t="shared" ref="H390:H420" si="77">F390*G390/100</f>
        <v>360495</v>
      </c>
      <c r="I390" s="50">
        <f t="shared" si="74"/>
        <v>0</v>
      </c>
      <c r="J390" s="50">
        <f t="shared" si="75"/>
        <v>453.45283018867923</v>
      </c>
      <c r="K390" s="50">
        <f t="shared" ref="K390:K420" si="78">$J$11*$J$19-J390</f>
        <v>1733.3948576508994</v>
      </c>
      <c r="L390" s="50">
        <f t="shared" si="76"/>
        <v>1754815.8966160559</v>
      </c>
      <c r="M390" s="50"/>
      <c r="N390" s="93">
        <f t="shared" si="73"/>
        <v>1754815.8966160559</v>
      </c>
      <c r="O390" s="33"/>
    </row>
    <row r="391" spans="1:15" s="31" customFormat="1" x14ac:dyDescent="0.25">
      <c r="A391" s="35"/>
      <c r="B391" s="51" t="s">
        <v>264</v>
      </c>
      <c r="C391" s="35">
        <v>4</v>
      </c>
      <c r="D391" s="55">
        <v>14.108099999999999</v>
      </c>
      <c r="E391" s="102">
        <v>424</v>
      </c>
      <c r="F391" s="132">
        <v>560033.5</v>
      </c>
      <c r="G391" s="41">
        <v>100</v>
      </c>
      <c r="H391" s="50">
        <f t="shared" si="77"/>
        <v>560033.5</v>
      </c>
      <c r="I391" s="50">
        <f t="shared" si="74"/>
        <v>0</v>
      </c>
      <c r="J391" s="50">
        <f t="shared" si="75"/>
        <v>1320.8337264150944</v>
      </c>
      <c r="K391" s="50">
        <f t="shared" si="78"/>
        <v>866.01396142448425</v>
      </c>
      <c r="L391" s="50">
        <f t="shared" si="76"/>
        <v>913250.01463256613</v>
      </c>
      <c r="M391" s="50"/>
      <c r="N391" s="93">
        <f t="shared" si="73"/>
        <v>913250.01463256613</v>
      </c>
      <c r="O391" s="33"/>
    </row>
    <row r="392" spans="1:15" s="31" customFormat="1" x14ac:dyDescent="0.25">
      <c r="A392" s="35"/>
      <c r="B392" s="51" t="s">
        <v>265</v>
      </c>
      <c r="C392" s="35">
        <v>4</v>
      </c>
      <c r="D392" s="55">
        <v>33.1967</v>
      </c>
      <c r="E392" s="102">
        <v>1141</v>
      </c>
      <c r="F392" s="132">
        <v>935643</v>
      </c>
      <c r="G392" s="41">
        <v>100</v>
      </c>
      <c r="H392" s="50">
        <f t="shared" si="77"/>
        <v>935643</v>
      </c>
      <c r="I392" s="50">
        <f t="shared" si="74"/>
        <v>0</v>
      </c>
      <c r="J392" s="50">
        <f t="shared" si="75"/>
        <v>820.02015775635402</v>
      </c>
      <c r="K392" s="50">
        <f t="shared" si="78"/>
        <v>1366.8275300832247</v>
      </c>
      <c r="L392" s="50">
        <f t="shared" si="76"/>
        <v>1636657.084576257</v>
      </c>
      <c r="M392" s="50"/>
      <c r="N392" s="93">
        <f t="shared" si="73"/>
        <v>1636657.084576257</v>
      </c>
      <c r="O392" s="33"/>
    </row>
    <row r="393" spans="1:15" s="31" customFormat="1" x14ac:dyDescent="0.25">
      <c r="A393" s="35"/>
      <c r="B393" s="51" t="s">
        <v>266</v>
      </c>
      <c r="C393" s="35">
        <v>4</v>
      </c>
      <c r="D393" s="55">
        <v>56.851199999999992</v>
      </c>
      <c r="E393" s="102">
        <v>3832</v>
      </c>
      <c r="F393" s="132">
        <v>2888258.1</v>
      </c>
      <c r="G393" s="41">
        <v>100</v>
      </c>
      <c r="H393" s="50">
        <f t="shared" si="77"/>
        <v>2888258.1</v>
      </c>
      <c r="I393" s="50">
        <f t="shared" si="74"/>
        <v>0</v>
      </c>
      <c r="J393" s="50">
        <f t="shared" si="75"/>
        <v>753.72079853862215</v>
      </c>
      <c r="K393" s="50">
        <f t="shared" si="78"/>
        <v>1433.1268893009565</v>
      </c>
      <c r="L393" s="50">
        <f t="shared" si="76"/>
        <v>2588084.2602850213</v>
      </c>
      <c r="M393" s="50"/>
      <c r="N393" s="93">
        <f t="shared" si="73"/>
        <v>2588084.2602850213</v>
      </c>
      <c r="O393" s="33"/>
    </row>
    <row r="394" spans="1:15" s="31" customFormat="1" x14ac:dyDescent="0.25">
      <c r="A394" s="35"/>
      <c r="B394" s="51" t="s">
        <v>267</v>
      </c>
      <c r="C394" s="35">
        <v>4</v>
      </c>
      <c r="D394" s="55">
        <v>25.022300000000001</v>
      </c>
      <c r="E394" s="102">
        <v>1077</v>
      </c>
      <c r="F394" s="132">
        <v>2465846.5</v>
      </c>
      <c r="G394" s="41">
        <v>100</v>
      </c>
      <c r="H394" s="50">
        <f t="shared" si="77"/>
        <v>2465846.5</v>
      </c>
      <c r="I394" s="50">
        <f t="shared" si="74"/>
        <v>0</v>
      </c>
      <c r="J394" s="50">
        <f t="shared" si="75"/>
        <v>2289.5510677808729</v>
      </c>
      <c r="K394" s="50">
        <f t="shared" si="78"/>
        <v>-102.70337994129432</v>
      </c>
      <c r="L394" s="50">
        <f t="shared" si="76"/>
        <v>446170.92792673176</v>
      </c>
      <c r="M394" s="50"/>
      <c r="N394" s="93">
        <f t="shared" si="73"/>
        <v>446170.92792673176</v>
      </c>
      <c r="O394" s="33"/>
    </row>
    <row r="395" spans="1:15" s="31" customFormat="1" x14ac:dyDescent="0.25">
      <c r="A395" s="35"/>
      <c r="B395" s="51" t="s">
        <v>268</v>
      </c>
      <c r="C395" s="35">
        <v>4</v>
      </c>
      <c r="D395" s="55">
        <v>28.352600000000002</v>
      </c>
      <c r="E395" s="102">
        <v>1079</v>
      </c>
      <c r="F395" s="132">
        <v>617751.6</v>
      </c>
      <c r="G395" s="41">
        <v>100</v>
      </c>
      <c r="H395" s="50">
        <f t="shared" si="77"/>
        <v>617751.6</v>
      </c>
      <c r="I395" s="50">
        <f t="shared" si="74"/>
        <v>0</v>
      </c>
      <c r="J395" s="50">
        <f t="shared" si="75"/>
        <v>572.52233549582945</v>
      </c>
      <c r="K395" s="50">
        <f t="shared" si="78"/>
        <v>1614.3253523437493</v>
      </c>
      <c r="L395" s="50">
        <f t="shared" si="76"/>
        <v>1795853.0554898062</v>
      </c>
      <c r="M395" s="50"/>
      <c r="N395" s="93">
        <f t="shared" si="73"/>
        <v>1795853.0554898062</v>
      </c>
      <c r="O395" s="33"/>
    </row>
    <row r="396" spans="1:15" s="31" customFormat="1" x14ac:dyDescent="0.25">
      <c r="A396" s="35"/>
      <c r="B396" s="51" t="s">
        <v>269</v>
      </c>
      <c r="C396" s="35">
        <v>4</v>
      </c>
      <c r="D396" s="55">
        <v>36.885599999999997</v>
      </c>
      <c r="E396" s="102">
        <v>901</v>
      </c>
      <c r="F396" s="132">
        <v>484935.9</v>
      </c>
      <c r="G396" s="41">
        <v>100</v>
      </c>
      <c r="H396" s="50">
        <f t="shared" si="77"/>
        <v>484935.9</v>
      </c>
      <c r="I396" s="50">
        <f t="shared" si="74"/>
        <v>0</v>
      </c>
      <c r="J396" s="50">
        <f t="shared" si="75"/>
        <v>538.21964483906777</v>
      </c>
      <c r="K396" s="50">
        <f t="shared" si="78"/>
        <v>1648.6280430005108</v>
      </c>
      <c r="L396" s="50">
        <f t="shared" si="76"/>
        <v>1821446.3277827895</v>
      </c>
      <c r="M396" s="50"/>
      <c r="N396" s="93">
        <f t="shared" si="73"/>
        <v>1821446.3277827895</v>
      </c>
      <c r="O396" s="33"/>
    </row>
    <row r="397" spans="1:15" s="31" customFormat="1" x14ac:dyDescent="0.25">
      <c r="A397" s="35"/>
      <c r="B397" s="51" t="s">
        <v>270</v>
      </c>
      <c r="C397" s="35">
        <v>4</v>
      </c>
      <c r="D397" s="55">
        <v>19.1204</v>
      </c>
      <c r="E397" s="102">
        <v>703</v>
      </c>
      <c r="F397" s="132">
        <v>391906.3</v>
      </c>
      <c r="G397" s="41">
        <v>100</v>
      </c>
      <c r="H397" s="50">
        <f t="shared" si="77"/>
        <v>391906.3</v>
      </c>
      <c r="I397" s="50">
        <f t="shared" si="74"/>
        <v>0</v>
      </c>
      <c r="J397" s="50">
        <f t="shared" si="75"/>
        <v>557.47695590327169</v>
      </c>
      <c r="K397" s="50">
        <f t="shared" si="78"/>
        <v>1629.370731936307</v>
      </c>
      <c r="L397" s="50">
        <f t="shared" si="76"/>
        <v>1649701.4154037675</v>
      </c>
      <c r="M397" s="50"/>
      <c r="N397" s="93">
        <f t="shared" si="73"/>
        <v>1649701.4154037675</v>
      </c>
      <c r="O397" s="33"/>
    </row>
    <row r="398" spans="1:15" s="31" customFormat="1" x14ac:dyDescent="0.25">
      <c r="A398" s="35"/>
      <c r="B398" s="51" t="s">
        <v>271</v>
      </c>
      <c r="C398" s="35">
        <v>4</v>
      </c>
      <c r="D398" s="55">
        <v>7.6936999999999998</v>
      </c>
      <c r="E398" s="102">
        <v>397</v>
      </c>
      <c r="F398" s="132">
        <v>201516.1</v>
      </c>
      <c r="G398" s="41">
        <v>100</v>
      </c>
      <c r="H398" s="50">
        <f t="shared" si="77"/>
        <v>201516.1</v>
      </c>
      <c r="I398" s="50">
        <f t="shared" si="74"/>
        <v>0</v>
      </c>
      <c r="J398" s="50">
        <f t="shared" si="75"/>
        <v>507.59722921914357</v>
      </c>
      <c r="K398" s="50">
        <f t="shared" si="78"/>
        <v>1679.250458620435</v>
      </c>
      <c r="L398" s="50">
        <f t="shared" si="76"/>
        <v>1539824.5154384284</v>
      </c>
      <c r="M398" s="50"/>
      <c r="N398" s="93">
        <f t="shared" si="73"/>
        <v>1539824.5154384284</v>
      </c>
      <c r="O398" s="33"/>
    </row>
    <row r="399" spans="1:15" s="31" customFormat="1" x14ac:dyDescent="0.25">
      <c r="A399" s="35"/>
      <c r="B399" s="51" t="s">
        <v>272</v>
      </c>
      <c r="C399" s="35">
        <v>4</v>
      </c>
      <c r="D399" s="55">
        <v>27.951700000000002</v>
      </c>
      <c r="E399" s="102">
        <v>838</v>
      </c>
      <c r="F399" s="132">
        <v>442730.1</v>
      </c>
      <c r="G399" s="41">
        <v>100</v>
      </c>
      <c r="H399" s="50">
        <f t="shared" si="77"/>
        <v>442730.1</v>
      </c>
      <c r="I399" s="50">
        <f t="shared" si="74"/>
        <v>0</v>
      </c>
      <c r="J399" s="50">
        <f t="shared" si="75"/>
        <v>528.3175417661098</v>
      </c>
      <c r="K399" s="50">
        <f t="shared" si="78"/>
        <v>1658.5301460734688</v>
      </c>
      <c r="L399" s="50">
        <f t="shared" si="76"/>
        <v>1761604.2773310146</v>
      </c>
      <c r="M399" s="50"/>
      <c r="N399" s="93">
        <f t="shared" si="73"/>
        <v>1761604.2773310146</v>
      </c>
      <c r="O399" s="33"/>
    </row>
    <row r="400" spans="1:15" s="31" customFormat="1" x14ac:dyDescent="0.25">
      <c r="A400" s="35"/>
      <c r="B400" s="51" t="s">
        <v>273</v>
      </c>
      <c r="C400" s="35">
        <v>4</v>
      </c>
      <c r="D400" s="55">
        <v>31.550799999999999</v>
      </c>
      <c r="E400" s="102">
        <v>1340</v>
      </c>
      <c r="F400" s="132">
        <v>726426</v>
      </c>
      <c r="G400" s="41">
        <v>100</v>
      </c>
      <c r="H400" s="50">
        <f t="shared" si="77"/>
        <v>726426</v>
      </c>
      <c r="I400" s="50">
        <f t="shared" si="74"/>
        <v>0</v>
      </c>
      <c r="J400" s="50">
        <f t="shared" si="75"/>
        <v>542.10895522388057</v>
      </c>
      <c r="K400" s="50">
        <f t="shared" si="78"/>
        <v>1644.7387326156982</v>
      </c>
      <c r="L400" s="50">
        <f t="shared" si="76"/>
        <v>1912968.0058774278</v>
      </c>
      <c r="M400" s="50"/>
      <c r="N400" s="93">
        <f t="shared" si="73"/>
        <v>1912968.0058774278</v>
      </c>
      <c r="O400" s="33"/>
    </row>
    <row r="401" spans="1:15" s="31" customFormat="1" x14ac:dyDescent="0.25">
      <c r="A401" s="35"/>
      <c r="B401" s="51" t="s">
        <v>274</v>
      </c>
      <c r="C401" s="35">
        <v>4</v>
      </c>
      <c r="D401" s="55">
        <v>44.9495</v>
      </c>
      <c r="E401" s="102">
        <v>5802</v>
      </c>
      <c r="F401" s="132">
        <v>14448140.800000001</v>
      </c>
      <c r="G401" s="41">
        <v>100</v>
      </c>
      <c r="H401" s="50">
        <f t="shared" si="77"/>
        <v>14448140.800000001</v>
      </c>
      <c r="I401" s="50">
        <f t="shared" si="74"/>
        <v>0</v>
      </c>
      <c r="J401" s="50">
        <f t="shared" si="75"/>
        <v>2490.2000689417446</v>
      </c>
      <c r="K401" s="50">
        <f t="shared" si="78"/>
        <v>-303.35238110216596</v>
      </c>
      <c r="L401" s="50">
        <f t="shared" si="76"/>
        <v>1899596.0170626175</v>
      </c>
      <c r="M401" s="50"/>
      <c r="N401" s="93">
        <f t="shared" si="73"/>
        <v>1899596.0170626175</v>
      </c>
      <c r="O401" s="33"/>
    </row>
    <row r="402" spans="1:15" s="31" customFormat="1" x14ac:dyDescent="0.25">
      <c r="A402" s="35"/>
      <c r="B402" s="51" t="s">
        <v>879</v>
      </c>
      <c r="C402" s="35">
        <v>3</v>
      </c>
      <c r="D402" s="55">
        <v>63.640900000000002</v>
      </c>
      <c r="E402" s="102">
        <v>12050</v>
      </c>
      <c r="F402" s="132">
        <v>63629559.600000001</v>
      </c>
      <c r="G402" s="41">
        <v>50</v>
      </c>
      <c r="H402" s="50">
        <f t="shared" si="77"/>
        <v>31814779.800000001</v>
      </c>
      <c r="I402" s="50">
        <f t="shared" si="74"/>
        <v>31814779.800000001</v>
      </c>
      <c r="J402" s="50">
        <f t="shared" si="75"/>
        <v>5280.4613775933612</v>
      </c>
      <c r="K402" s="50">
        <f t="shared" si="78"/>
        <v>-3093.6136897537826</v>
      </c>
      <c r="L402" s="50">
        <f t="shared" si="76"/>
        <v>3778538.6410428584</v>
      </c>
      <c r="M402" s="50"/>
      <c r="N402" s="93">
        <f t="shared" si="73"/>
        <v>3778538.6410428584</v>
      </c>
      <c r="O402" s="33"/>
    </row>
    <row r="403" spans="1:15" s="31" customFormat="1" x14ac:dyDescent="0.25">
      <c r="A403" s="35"/>
      <c r="B403" s="51" t="s">
        <v>275</v>
      </c>
      <c r="C403" s="35">
        <v>4</v>
      </c>
      <c r="D403" s="55">
        <v>31.273899999999998</v>
      </c>
      <c r="E403" s="102">
        <v>1426</v>
      </c>
      <c r="F403" s="132">
        <v>1168161.7</v>
      </c>
      <c r="G403" s="41">
        <v>100</v>
      </c>
      <c r="H403" s="50">
        <f t="shared" si="77"/>
        <v>1168161.7</v>
      </c>
      <c r="I403" s="50">
        <f t="shared" si="74"/>
        <v>0</v>
      </c>
      <c r="J403" s="50">
        <f t="shared" si="75"/>
        <v>819.18772791023844</v>
      </c>
      <c r="K403" s="50">
        <f t="shared" si="78"/>
        <v>1367.6599599293402</v>
      </c>
      <c r="L403" s="50">
        <f t="shared" si="76"/>
        <v>1707481.8859186699</v>
      </c>
      <c r="M403" s="50"/>
      <c r="N403" s="93">
        <f t="shared" si="73"/>
        <v>1707481.8859186699</v>
      </c>
      <c r="O403" s="33"/>
    </row>
    <row r="404" spans="1:15" s="31" customFormat="1" x14ac:dyDescent="0.25">
      <c r="A404" s="35"/>
      <c r="B404" s="51" t="s">
        <v>778</v>
      </c>
      <c r="C404" s="35">
        <v>4</v>
      </c>
      <c r="D404" s="55">
        <v>21.880900000000004</v>
      </c>
      <c r="E404" s="102">
        <v>1009</v>
      </c>
      <c r="F404" s="132">
        <v>604979.30000000005</v>
      </c>
      <c r="G404" s="41">
        <v>100</v>
      </c>
      <c r="H404" s="50">
        <f t="shared" si="77"/>
        <v>604979.30000000005</v>
      </c>
      <c r="I404" s="50">
        <f t="shared" si="74"/>
        <v>0</v>
      </c>
      <c r="J404" s="50">
        <f t="shared" si="75"/>
        <v>599.58305252725472</v>
      </c>
      <c r="K404" s="50">
        <f t="shared" si="78"/>
        <v>1587.2646353123239</v>
      </c>
      <c r="L404" s="50">
        <f t="shared" si="76"/>
        <v>1717372.3437029927</v>
      </c>
      <c r="M404" s="50"/>
      <c r="N404" s="93">
        <f t="shared" si="73"/>
        <v>1717372.3437029927</v>
      </c>
      <c r="O404" s="33"/>
    </row>
    <row r="405" spans="1:15" s="31" customFormat="1" x14ac:dyDescent="0.25">
      <c r="A405" s="35"/>
      <c r="B405" s="51" t="s">
        <v>276</v>
      </c>
      <c r="C405" s="35">
        <v>4</v>
      </c>
      <c r="D405" s="55">
        <v>30.774899999999995</v>
      </c>
      <c r="E405" s="102">
        <v>631</v>
      </c>
      <c r="F405" s="132">
        <v>823024.2</v>
      </c>
      <c r="G405" s="41">
        <v>100</v>
      </c>
      <c r="H405" s="50">
        <f t="shared" si="77"/>
        <v>823024.2</v>
      </c>
      <c r="I405" s="50">
        <f t="shared" si="74"/>
        <v>0</v>
      </c>
      <c r="J405" s="50">
        <f t="shared" si="75"/>
        <v>1304.3172741679873</v>
      </c>
      <c r="K405" s="50">
        <f t="shared" si="78"/>
        <v>882.5304136715913</v>
      </c>
      <c r="L405" s="50">
        <f t="shared" si="76"/>
        <v>1079130.1730472387</v>
      </c>
      <c r="M405" s="50"/>
      <c r="N405" s="93">
        <f t="shared" si="73"/>
        <v>1079130.1730472387</v>
      </c>
      <c r="O405" s="33"/>
    </row>
    <row r="406" spans="1:15" s="31" customFormat="1" x14ac:dyDescent="0.25">
      <c r="A406" s="35"/>
      <c r="B406" s="51" t="s">
        <v>277</v>
      </c>
      <c r="C406" s="35">
        <v>4</v>
      </c>
      <c r="D406" s="55">
        <v>29.421599999999998</v>
      </c>
      <c r="E406" s="102">
        <v>2217</v>
      </c>
      <c r="F406" s="132">
        <v>940416</v>
      </c>
      <c r="G406" s="41">
        <v>100</v>
      </c>
      <c r="H406" s="50">
        <f t="shared" si="77"/>
        <v>940416</v>
      </c>
      <c r="I406" s="50">
        <f t="shared" si="74"/>
        <v>0</v>
      </c>
      <c r="J406" s="50">
        <f t="shared" si="75"/>
        <v>424.18403247631937</v>
      </c>
      <c r="K406" s="50">
        <f t="shared" si="78"/>
        <v>1762.6636553632593</v>
      </c>
      <c r="L406" s="50">
        <f t="shared" si="76"/>
        <v>2247231.8471343447</v>
      </c>
      <c r="M406" s="50"/>
      <c r="N406" s="93">
        <f t="shared" si="73"/>
        <v>2247231.8471343447</v>
      </c>
      <c r="O406" s="33"/>
    </row>
    <row r="407" spans="1:15" s="31" customFormat="1" x14ac:dyDescent="0.25">
      <c r="A407" s="35"/>
      <c r="B407" s="51" t="s">
        <v>779</v>
      </c>
      <c r="C407" s="35">
        <v>4</v>
      </c>
      <c r="D407" s="55">
        <v>13.160600000000001</v>
      </c>
      <c r="E407" s="102">
        <v>727</v>
      </c>
      <c r="F407" s="132">
        <v>439360.2</v>
      </c>
      <c r="G407" s="41">
        <v>100</v>
      </c>
      <c r="H407" s="50">
        <f t="shared" si="77"/>
        <v>439360.2</v>
      </c>
      <c r="I407" s="50">
        <f t="shared" si="74"/>
        <v>0</v>
      </c>
      <c r="J407" s="50">
        <f t="shared" si="75"/>
        <v>604.34690508940855</v>
      </c>
      <c r="K407" s="50">
        <f t="shared" si="78"/>
        <v>1582.5007827501699</v>
      </c>
      <c r="L407" s="50">
        <f t="shared" si="76"/>
        <v>1584457.4787351277</v>
      </c>
      <c r="M407" s="50"/>
      <c r="N407" s="93">
        <f t="shared" si="73"/>
        <v>1584457.4787351277</v>
      </c>
      <c r="O407" s="33"/>
    </row>
    <row r="408" spans="1:15" s="31" customFormat="1" x14ac:dyDescent="0.25">
      <c r="A408" s="35"/>
      <c r="B408" s="51" t="s">
        <v>780</v>
      </c>
      <c r="C408" s="35">
        <v>4</v>
      </c>
      <c r="D408" s="55">
        <v>31.3569</v>
      </c>
      <c r="E408" s="102">
        <v>1136</v>
      </c>
      <c r="F408" s="132">
        <v>811832</v>
      </c>
      <c r="G408" s="41">
        <v>100</v>
      </c>
      <c r="H408" s="50">
        <f t="shared" si="77"/>
        <v>811832</v>
      </c>
      <c r="I408" s="50">
        <f t="shared" si="74"/>
        <v>0</v>
      </c>
      <c r="J408" s="50">
        <f t="shared" si="75"/>
        <v>714.64084507042253</v>
      </c>
      <c r="K408" s="50">
        <f t="shared" si="78"/>
        <v>1472.2068427691561</v>
      </c>
      <c r="L408" s="50">
        <f t="shared" si="76"/>
        <v>1711764.6071466438</v>
      </c>
      <c r="M408" s="50"/>
      <c r="N408" s="93">
        <f t="shared" si="73"/>
        <v>1711764.6071466438</v>
      </c>
      <c r="O408" s="33"/>
    </row>
    <row r="409" spans="1:15" s="31" customFormat="1" x14ac:dyDescent="0.25">
      <c r="A409" s="35"/>
      <c r="B409" s="51" t="s">
        <v>278</v>
      </c>
      <c r="C409" s="35">
        <v>4</v>
      </c>
      <c r="D409" s="55">
        <v>29.774799999999999</v>
      </c>
      <c r="E409" s="102">
        <v>1193</v>
      </c>
      <c r="F409" s="132">
        <v>675723.8</v>
      </c>
      <c r="G409" s="41">
        <v>100</v>
      </c>
      <c r="H409" s="50">
        <f t="shared" si="77"/>
        <v>675723.8</v>
      </c>
      <c r="I409" s="50">
        <f t="shared" si="74"/>
        <v>0</v>
      </c>
      <c r="J409" s="50">
        <f t="shared" si="75"/>
        <v>566.40720871751887</v>
      </c>
      <c r="K409" s="50">
        <f t="shared" si="78"/>
        <v>1620.4404791220597</v>
      </c>
      <c r="L409" s="50">
        <f t="shared" si="76"/>
        <v>1841240.3742092929</v>
      </c>
      <c r="M409" s="50"/>
      <c r="N409" s="93">
        <f t="shared" si="73"/>
        <v>1841240.3742092929</v>
      </c>
      <c r="O409" s="33"/>
    </row>
    <row r="410" spans="1:15" s="31" customFormat="1" x14ac:dyDescent="0.25">
      <c r="A410" s="35"/>
      <c r="B410" s="51" t="s">
        <v>279</v>
      </c>
      <c r="C410" s="35">
        <v>4</v>
      </c>
      <c r="D410" s="55">
        <v>17.8398</v>
      </c>
      <c r="E410" s="102">
        <v>759</v>
      </c>
      <c r="F410" s="132">
        <v>394337</v>
      </c>
      <c r="G410" s="41">
        <v>100</v>
      </c>
      <c r="H410" s="50">
        <f t="shared" si="77"/>
        <v>394337</v>
      </c>
      <c r="I410" s="50">
        <f t="shared" si="74"/>
        <v>0</v>
      </c>
      <c r="J410" s="50">
        <f t="shared" si="75"/>
        <v>519.54808959156787</v>
      </c>
      <c r="K410" s="50">
        <f t="shared" si="78"/>
        <v>1667.2995982480106</v>
      </c>
      <c r="L410" s="50">
        <f t="shared" si="76"/>
        <v>1689677.7040432834</v>
      </c>
      <c r="M410" s="50"/>
      <c r="N410" s="93">
        <f t="shared" si="73"/>
        <v>1689677.7040432834</v>
      </c>
      <c r="O410" s="33"/>
    </row>
    <row r="411" spans="1:15" s="31" customFormat="1" x14ac:dyDescent="0.25">
      <c r="A411" s="35"/>
      <c r="B411" s="51" t="s">
        <v>280</v>
      </c>
      <c r="C411" s="35">
        <v>4</v>
      </c>
      <c r="D411" s="55">
        <v>43.423200000000001</v>
      </c>
      <c r="E411" s="102">
        <v>1496</v>
      </c>
      <c r="F411" s="132">
        <v>3771784.7</v>
      </c>
      <c r="G411" s="41">
        <v>100</v>
      </c>
      <c r="H411" s="50">
        <f t="shared" si="77"/>
        <v>3771784.7</v>
      </c>
      <c r="I411" s="50">
        <f t="shared" si="74"/>
        <v>0</v>
      </c>
      <c r="J411" s="50">
        <f t="shared" si="75"/>
        <v>2521.2464572192516</v>
      </c>
      <c r="K411" s="50">
        <f t="shared" si="78"/>
        <v>-334.39876937967301</v>
      </c>
      <c r="L411" s="50">
        <f t="shared" si="76"/>
        <v>668363.0613745891</v>
      </c>
      <c r="M411" s="50"/>
      <c r="N411" s="93">
        <f t="shared" si="73"/>
        <v>668363.0613745891</v>
      </c>
      <c r="O411" s="33"/>
    </row>
    <row r="412" spans="1:15" s="31" customFormat="1" x14ac:dyDescent="0.25">
      <c r="A412" s="35"/>
      <c r="B412" s="51" t="s">
        <v>281</v>
      </c>
      <c r="C412" s="35">
        <v>4</v>
      </c>
      <c r="D412" s="55">
        <v>23.677600000000002</v>
      </c>
      <c r="E412" s="102">
        <v>870</v>
      </c>
      <c r="F412" s="132">
        <v>342309</v>
      </c>
      <c r="G412" s="41">
        <v>100</v>
      </c>
      <c r="H412" s="50">
        <f t="shared" si="77"/>
        <v>342309</v>
      </c>
      <c r="I412" s="50">
        <f t="shared" si="74"/>
        <v>0</v>
      </c>
      <c r="J412" s="50">
        <f t="shared" si="75"/>
        <v>393.45862068965516</v>
      </c>
      <c r="K412" s="50">
        <f t="shared" si="78"/>
        <v>1793.3890671499234</v>
      </c>
      <c r="L412" s="50">
        <f t="shared" si="76"/>
        <v>1857858.1151131981</v>
      </c>
      <c r="M412" s="50"/>
      <c r="N412" s="93">
        <f t="shared" si="73"/>
        <v>1857858.1151131981</v>
      </c>
      <c r="O412" s="33"/>
    </row>
    <row r="413" spans="1:15" s="31" customFormat="1" x14ac:dyDescent="0.25">
      <c r="A413" s="35"/>
      <c r="B413" s="51" t="s">
        <v>781</v>
      </c>
      <c r="C413" s="35">
        <v>4</v>
      </c>
      <c r="D413" s="55">
        <v>35.131500000000003</v>
      </c>
      <c r="E413" s="102">
        <v>1622</v>
      </c>
      <c r="F413" s="132">
        <v>780243.9</v>
      </c>
      <c r="G413" s="41">
        <v>100</v>
      </c>
      <c r="H413" s="50">
        <f t="shared" si="77"/>
        <v>780243.9</v>
      </c>
      <c r="I413" s="50">
        <f t="shared" si="74"/>
        <v>0</v>
      </c>
      <c r="J413" s="50">
        <f t="shared" si="75"/>
        <v>481.03816276202218</v>
      </c>
      <c r="K413" s="50">
        <f t="shared" si="78"/>
        <v>1705.8095250775564</v>
      </c>
      <c r="L413" s="50">
        <f t="shared" si="76"/>
        <v>2063457.4897177333</v>
      </c>
      <c r="M413" s="50"/>
      <c r="N413" s="93">
        <f t="shared" si="73"/>
        <v>2063457.4897177333</v>
      </c>
      <c r="O413" s="33"/>
    </row>
    <row r="414" spans="1:15" s="31" customFormat="1" x14ac:dyDescent="0.25">
      <c r="A414" s="35"/>
      <c r="B414" s="51" t="s">
        <v>282</v>
      </c>
      <c r="C414" s="35">
        <v>4</v>
      </c>
      <c r="D414" s="55">
        <v>21.135199999999998</v>
      </c>
      <c r="E414" s="102">
        <v>1037</v>
      </c>
      <c r="F414" s="132">
        <v>655184.4</v>
      </c>
      <c r="G414" s="41">
        <v>100</v>
      </c>
      <c r="H414" s="50">
        <f t="shared" si="77"/>
        <v>655184.4</v>
      </c>
      <c r="I414" s="50">
        <f t="shared" si="74"/>
        <v>0</v>
      </c>
      <c r="J414" s="50">
        <f t="shared" si="75"/>
        <v>631.80752169720347</v>
      </c>
      <c r="K414" s="50">
        <f t="shared" si="78"/>
        <v>1555.0401661423753</v>
      </c>
      <c r="L414" s="50">
        <f t="shared" si="76"/>
        <v>1694582.3352672365</v>
      </c>
      <c r="M414" s="50"/>
      <c r="N414" s="93">
        <f t="shared" si="73"/>
        <v>1694582.3352672365</v>
      </c>
      <c r="O414" s="33"/>
    </row>
    <row r="415" spans="1:15" s="31" customFormat="1" x14ac:dyDescent="0.25">
      <c r="A415" s="35"/>
      <c r="B415" s="51" t="s">
        <v>782</v>
      </c>
      <c r="C415" s="35">
        <v>4</v>
      </c>
      <c r="D415" s="55">
        <v>33.507600000000004</v>
      </c>
      <c r="E415" s="102">
        <v>1380</v>
      </c>
      <c r="F415" s="132">
        <v>910706.2</v>
      </c>
      <c r="G415" s="41">
        <v>100</v>
      </c>
      <c r="H415" s="50">
        <f t="shared" si="77"/>
        <v>910706.2</v>
      </c>
      <c r="I415" s="50">
        <f t="shared" si="74"/>
        <v>0</v>
      </c>
      <c r="J415" s="50">
        <f t="shared" si="75"/>
        <v>659.93202898550726</v>
      </c>
      <c r="K415" s="50">
        <f t="shared" si="78"/>
        <v>1526.9156588540714</v>
      </c>
      <c r="L415" s="50">
        <f t="shared" si="76"/>
        <v>1838199.4717976172</v>
      </c>
      <c r="M415" s="50"/>
      <c r="N415" s="93">
        <f t="shared" si="73"/>
        <v>1838199.4717976172</v>
      </c>
      <c r="O415" s="33"/>
    </row>
    <row r="416" spans="1:15" s="31" customFormat="1" x14ac:dyDescent="0.25">
      <c r="A416" s="35"/>
      <c r="B416" s="51" t="s">
        <v>283</v>
      </c>
      <c r="C416" s="35">
        <v>4</v>
      </c>
      <c r="D416" s="55">
        <v>26.096699999999998</v>
      </c>
      <c r="E416" s="102">
        <v>977</v>
      </c>
      <c r="F416" s="132">
        <v>609310.4</v>
      </c>
      <c r="G416" s="41">
        <v>100</v>
      </c>
      <c r="H416" s="50">
        <f t="shared" si="77"/>
        <v>609310.4</v>
      </c>
      <c r="I416" s="50">
        <f t="shared" si="74"/>
        <v>0</v>
      </c>
      <c r="J416" s="50">
        <f t="shared" si="75"/>
        <v>623.65445240532244</v>
      </c>
      <c r="K416" s="50">
        <f t="shared" si="78"/>
        <v>1563.1932354342562</v>
      </c>
      <c r="L416" s="50">
        <f t="shared" si="76"/>
        <v>1712096.1101111178</v>
      </c>
      <c r="M416" s="50"/>
      <c r="N416" s="93">
        <f t="shared" si="73"/>
        <v>1712096.1101111178</v>
      </c>
      <c r="O416" s="33"/>
    </row>
    <row r="417" spans="1:15" s="31" customFormat="1" x14ac:dyDescent="0.25">
      <c r="A417" s="35"/>
      <c r="B417" s="51" t="s">
        <v>230</v>
      </c>
      <c r="C417" s="35">
        <v>4</v>
      </c>
      <c r="D417" s="54">
        <v>24.5121</v>
      </c>
      <c r="E417" s="102">
        <v>1261</v>
      </c>
      <c r="F417" s="132">
        <v>541339.19999999995</v>
      </c>
      <c r="G417" s="41">
        <v>100</v>
      </c>
      <c r="H417" s="50">
        <f t="shared" si="77"/>
        <v>541339.19999999995</v>
      </c>
      <c r="I417" s="50">
        <f t="shared" si="74"/>
        <v>0</v>
      </c>
      <c r="J417" s="50">
        <f t="shared" si="75"/>
        <v>429.2935765265662</v>
      </c>
      <c r="K417" s="50">
        <f t="shared" si="78"/>
        <v>1757.5541113130125</v>
      </c>
      <c r="L417" s="50">
        <f t="shared" si="76"/>
        <v>1944028.9737591979</v>
      </c>
      <c r="M417" s="50"/>
      <c r="N417" s="93">
        <f t="shared" si="73"/>
        <v>1944028.9737591979</v>
      </c>
      <c r="O417" s="33"/>
    </row>
    <row r="418" spans="1:15" s="31" customFormat="1" x14ac:dyDescent="0.25">
      <c r="A418" s="35"/>
      <c r="B418" s="51" t="s">
        <v>284</v>
      </c>
      <c r="C418" s="35">
        <v>4</v>
      </c>
      <c r="D418" s="55">
        <v>32.277900000000002</v>
      </c>
      <c r="E418" s="102">
        <v>1711</v>
      </c>
      <c r="F418" s="132">
        <v>947199.9</v>
      </c>
      <c r="G418" s="41">
        <v>100</v>
      </c>
      <c r="H418" s="50">
        <f t="shared" si="77"/>
        <v>947199.9</v>
      </c>
      <c r="I418" s="50">
        <f t="shared" si="74"/>
        <v>0</v>
      </c>
      <c r="J418" s="50">
        <f t="shared" si="75"/>
        <v>553.59433080070141</v>
      </c>
      <c r="K418" s="50">
        <f t="shared" si="78"/>
        <v>1633.2533570388773</v>
      </c>
      <c r="L418" s="50">
        <f t="shared" si="76"/>
        <v>2012924.9999994277</v>
      </c>
      <c r="M418" s="50"/>
      <c r="N418" s="93">
        <f t="shared" si="73"/>
        <v>2012924.9999994277</v>
      </c>
      <c r="O418" s="33"/>
    </row>
    <row r="419" spans="1:15" s="31" customFormat="1" x14ac:dyDescent="0.25">
      <c r="A419" s="35"/>
      <c r="B419" s="51" t="s">
        <v>285</v>
      </c>
      <c r="C419" s="35">
        <v>4</v>
      </c>
      <c r="D419" s="55">
        <v>17.488699999999998</v>
      </c>
      <c r="E419" s="102">
        <v>912</v>
      </c>
      <c r="F419" s="132">
        <v>544841.6</v>
      </c>
      <c r="G419" s="41">
        <v>100</v>
      </c>
      <c r="H419" s="50">
        <f t="shared" si="77"/>
        <v>544841.6</v>
      </c>
      <c r="I419" s="50">
        <f t="shared" si="74"/>
        <v>0</v>
      </c>
      <c r="J419" s="50">
        <f t="shared" si="75"/>
        <v>597.4140350877193</v>
      </c>
      <c r="K419" s="50">
        <f t="shared" si="78"/>
        <v>1589.4336527518594</v>
      </c>
      <c r="L419" s="50">
        <f t="shared" si="76"/>
        <v>1666979.373702059</v>
      </c>
      <c r="M419" s="50"/>
      <c r="N419" s="93">
        <f t="shared" si="73"/>
        <v>1666979.373702059</v>
      </c>
      <c r="O419" s="33"/>
    </row>
    <row r="420" spans="1:15" s="31" customFormat="1" x14ac:dyDescent="0.25">
      <c r="A420" s="35"/>
      <c r="B420" s="51" t="s">
        <v>286</v>
      </c>
      <c r="C420" s="35">
        <v>4</v>
      </c>
      <c r="D420" s="55">
        <v>45.682399999999994</v>
      </c>
      <c r="E420" s="102">
        <v>1547</v>
      </c>
      <c r="F420" s="132">
        <v>1059155.8</v>
      </c>
      <c r="G420" s="41">
        <v>100</v>
      </c>
      <c r="H420" s="50">
        <f t="shared" si="77"/>
        <v>1059155.8</v>
      </c>
      <c r="I420" s="50">
        <f t="shared" si="74"/>
        <v>0</v>
      </c>
      <c r="J420" s="50">
        <f t="shared" si="75"/>
        <v>684.65145442792505</v>
      </c>
      <c r="K420" s="50">
        <f t="shared" si="78"/>
        <v>1502.1962334116536</v>
      </c>
      <c r="L420" s="50">
        <f t="shared" si="76"/>
        <v>1933539.9657610198</v>
      </c>
      <c r="M420" s="50"/>
      <c r="N420" s="93">
        <f t="shared" si="73"/>
        <v>1933539.9657610198</v>
      </c>
      <c r="O420" s="33"/>
    </row>
    <row r="421" spans="1:15" s="31" customFormat="1" x14ac:dyDescent="0.25">
      <c r="A421" s="35"/>
      <c r="B421" s="51"/>
      <c r="C421" s="35"/>
      <c r="D421" s="55">
        <v>0</v>
      </c>
      <c r="E421" s="104"/>
      <c r="F421" s="32"/>
      <c r="G421" s="41"/>
      <c r="H421" s="42"/>
      <c r="I421" s="50"/>
      <c r="J421" s="32"/>
      <c r="K421" s="50"/>
      <c r="L421" s="50"/>
      <c r="M421" s="50"/>
      <c r="N421" s="93"/>
      <c r="O421" s="33"/>
    </row>
    <row r="422" spans="1:15" s="31" customFormat="1" x14ac:dyDescent="0.25">
      <c r="A422" s="30" t="s">
        <v>287</v>
      </c>
      <c r="B422" s="43" t="s">
        <v>2</v>
      </c>
      <c r="C422" s="44"/>
      <c r="D422" s="3">
        <v>1072.5956999999999</v>
      </c>
      <c r="E422" s="105">
        <f>E423</f>
        <v>61988</v>
      </c>
      <c r="F422" s="37"/>
      <c r="G422" s="41"/>
      <c r="H422" s="37">
        <f>H424</f>
        <v>9337360.3249999993</v>
      </c>
      <c r="I422" s="37">
        <f>I424</f>
        <v>-9337360.3249999993</v>
      </c>
      <c r="J422" s="37"/>
      <c r="K422" s="50"/>
      <c r="L422" s="50"/>
      <c r="M422" s="46">
        <f>M424</f>
        <v>26262741.648603633</v>
      </c>
      <c r="N422" s="91">
        <f t="shared" si="73"/>
        <v>26262741.648603633</v>
      </c>
      <c r="O422" s="33"/>
    </row>
    <row r="423" spans="1:15" s="31" customFormat="1" x14ac:dyDescent="0.25">
      <c r="A423" s="30" t="s">
        <v>287</v>
      </c>
      <c r="B423" s="43" t="s">
        <v>3</v>
      </c>
      <c r="C423" s="44"/>
      <c r="D423" s="3">
        <v>1072.5956999999999</v>
      </c>
      <c r="E423" s="105">
        <f>SUM(E425:E457)</f>
        <v>61988</v>
      </c>
      <c r="F423" s="37">
        <f>SUM(F425:F458)</f>
        <v>73684308.299999982</v>
      </c>
      <c r="G423" s="41"/>
      <c r="H423" s="37">
        <f>SUM(H425:H457)</f>
        <v>55009587.649999984</v>
      </c>
      <c r="I423" s="37">
        <f>SUM(I425:I457)</f>
        <v>18674720.649999999</v>
      </c>
      <c r="J423" s="37"/>
      <c r="K423" s="50"/>
      <c r="L423" s="37">
        <f>SUM(L425:L457)</f>
        <v>63291457.527278125</v>
      </c>
      <c r="M423" s="50"/>
      <c r="N423" s="91">
        <f t="shared" si="73"/>
        <v>63291457.527278125</v>
      </c>
      <c r="O423" s="33"/>
    </row>
    <row r="424" spans="1:15" s="31" customFormat="1" x14ac:dyDescent="0.25">
      <c r="A424" s="35"/>
      <c r="B424" s="51" t="s">
        <v>26</v>
      </c>
      <c r="C424" s="35">
        <v>2</v>
      </c>
      <c r="D424" s="55">
        <v>0</v>
      </c>
      <c r="E424" s="107"/>
      <c r="F424" s="50"/>
      <c r="G424" s="41">
        <v>25</v>
      </c>
      <c r="H424" s="50">
        <f>F433*G424/100</f>
        <v>9337360.3249999993</v>
      </c>
      <c r="I424" s="50">
        <f>F424-H424</f>
        <v>-9337360.3249999993</v>
      </c>
      <c r="J424" s="50"/>
      <c r="K424" s="50"/>
      <c r="L424" s="50"/>
      <c r="M424" s="50">
        <f>($L$7*$L$8*E422/$L$10)+($L$7*$L$9*D422/$L$11)</f>
        <v>26262741.648603633</v>
      </c>
      <c r="N424" s="93">
        <f t="shared" si="73"/>
        <v>26262741.648603633</v>
      </c>
      <c r="O424" s="33"/>
    </row>
    <row r="425" spans="1:15" s="31" customFormat="1" x14ac:dyDescent="0.25">
      <c r="A425" s="35"/>
      <c r="B425" s="51" t="s">
        <v>288</v>
      </c>
      <c r="C425" s="35">
        <v>4</v>
      </c>
      <c r="D425" s="55">
        <v>34.587399999999995</v>
      </c>
      <c r="E425" s="102">
        <v>1988</v>
      </c>
      <c r="F425" s="133">
        <v>4552050.7</v>
      </c>
      <c r="G425" s="41">
        <v>100</v>
      </c>
      <c r="H425" s="50">
        <f>F425*G425/100</f>
        <v>4552050.7</v>
      </c>
      <c r="I425" s="50">
        <f t="shared" ref="I425:I457" si="79">F425-H425</f>
        <v>0</v>
      </c>
      <c r="J425" s="50">
        <f>F425/E425</f>
        <v>2289.7639336016096</v>
      </c>
      <c r="K425" s="50">
        <f t="shared" ref="K425:K457" si="80">$J$11*$J$19-J425</f>
        <v>-102.91624576203094</v>
      </c>
      <c r="L425" s="50">
        <f t="shared" ref="L425:L456" si="81">IF(K425&gt;0,$J$7*$J$8*(K425/$K$19),0)+$J$7*$J$9*(E425/$E$19)+$J$7*$J$10*(D425/$D$19)</f>
        <v>758500.56218979286</v>
      </c>
      <c r="M425" s="50"/>
      <c r="N425" s="93">
        <f t="shared" si="73"/>
        <v>758500.56218979286</v>
      </c>
      <c r="O425" s="33"/>
    </row>
    <row r="426" spans="1:15" s="31" customFormat="1" x14ac:dyDescent="0.25">
      <c r="A426" s="35"/>
      <c r="B426" s="51" t="s">
        <v>289</v>
      </c>
      <c r="C426" s="35">
        <v>4</v>
      </c>
      <c r="D426" s="55">
        <v>23.7818</v>
      </c>
      <c r="E426" s="102">
        <v>807</v>
      </c>
      <c r="F426" s="133">
        <v>519440.8</v>
      </c>
      <c r="G426" s="41">
        <v>100</v>
      </c>
      <c r="H426" s="50">
        <f t="shared" ref="H426:H457" si="82">F426*G426/100</f>
        <v>519440.8</v>
      </c>
      <c r="I426" s="50">
        <f t="shared" si="79"/>
        <v>0</v>
      </c>
      <c r="J426" s="50">
        <f t="shared" ref="J426:J456" si="83">F426/E426</f>
        <v>643.66889714993806</v>
      </c>
      <c r="K426" s="50">
        <f t="shared" si="80"/>
        <v>1543.1787906896407</v>
      </c>
      <c r="L426" s="50">
        <f t="shared" si="81"/>
        <v>1634345.2594600809</v>
      </c>
      <c r="M426" s="50"/>
      <c r="N426" s="93">
        <f t="shared" si="73"/>
        <v>1634345.2594600809</v>
      </c>
      <c r="O426" s="33"/>
    </row>
    <row r="427" spans="1:15" s="31" customFormat="1" x14ac:dyDescent="0.25">
      <c r="A427" s="35"/>
      <c r="B427" s="51" t="s">
        <v>783</v>
      </c>
      <c r="C427" s="35">
        <v>4</v>
      </c>
      <c r="D427" s="55">
        <v>19.7803</v>
      </c>
      <c r="E427" s="102">
        <v>992</v>
      </c>
      <c r="F427" s="133">
        <v>810638.7</v>
      </c>
      <c r="G427" s="41">
        <v>100</v>
      </c>
      <c r="H427" s="50">
        <f t="shared" si="82"/>
        <v>810638.7</v>
      </c>
      <c r="I427" s="50">
        <f t="shared" si="79"/>
        <v>0</v>
      </c>
      <c r="J427" s="50">
        <f t="shared" si="83"/>
        <v>817.17610887096771</v>
      </c>
      <c r="K427" s="50">
        <f t="shared" si="80"/>
        <v>1369.6715789686109</v>
      </c>
      <c r="L427" s="50">
        <f t="shared" si="81"/>
        <v>1521434.520931243</v>
      </c>
      <c r="M427" s="50"/>
      <c r="N427" s="93">
        <f t="shared" si="73"/>
        <v>1521434.520931243</v>
      </c>
      <c r="O427" s="33"/>
    </row>
    <row r="428" spans="1:15" s="31" customFormat="1" x14ac:dyDescent="0.25">
      <c r="A428" s="35"/>
      <c r="B428" s="51" t="s">
        <v>290</v>
      </c>
      <c r="C428" s="35">
        <v>4</v>
      </c>
      <c r="D428" s="55">
        <v>46.573199999999993</v>
      </c>
      <c r="E428" s="102">
        <v>2114</v>
      </c>
      <c r="F428" s="133">
        <v>1002487.3</v>
      </c>
      <c r="G428" s="41">
        <v>100</v>
      </c>
      <c r="H428" s="50">
        <f t="shared" si="82"/>
        <v>1002487.3</v>
      </c>
      <c r="I428" s="50">
        <f t="shared" si="79"/>
        <v>0</v>
      </c>
      <c r="J428" s="50">
        <f t="shared" si="83"/>
        <v>474.21348155156102</v>
      </c>
      <c r="K428" s="50">
        <f t="shared" si="80"/>
        <v>1712.6342062880176</v>
      </c>
      <c r="L428" s="50">
        <f t="shared" si="81"/>
        <v>2272964.9548123893</v>
      </c>
      <c r="M428" s="50"/>
      <c r="N428" s="93">
        <f t="shared" si="73"/>
        <v>2272964.9548123893</v>
      </c>
      <c r="O428" s="33"/>
    </row>
    <row r="429" spans="1:15" s="31" customFormat="1" x14ac:dyDescent="0.25">
      <c r="A429" s="35"/>
      <c r="B429" s="51" t="s">
        <v>291</v>
      </c>
      <c r="C429" s="35">
        <v>4</v>
      </c>
      <c r="D429" s="55">
        <v>31.337299999999999</v>
      </c>
      <c r="E429" s="102">
        <v>2073</v>
      </c>
      <c r="F429" s="133">
        <v>1484119.6</v>
      </c>
      <c r="G429" s="41">
        <v>100</v>
      </c>
      <c r="H429" s="50">
        <f t="shared" si="82"/>
        <v>1484119.6</v>
      </c>
      <c r="I429" s="50">
        <f t="shared" si="79"/>
        <v>0</v>
      </c>
      <c r="J429" s="50">
        <f t="shared" si="83"/>
        <v>715.92841292812352</v>
      </c>
      <c r="K429" s="50">
        <f t="shared" si="80"/>
        <v>1470.919274911455</v>
      </c>
      <c r="L429" s="50">
        <f t="shared" si="81"/>
        <v>1976650.8794756001</v>
      </c>
      <c r="M429" s="50"/>
      <c r="N429" s="93">
        <f t="shared" si="73"/>
        <v>1976650.8794756001</v>
      </c>
      <c r="O429" s="33"/>
    </row>
    <row r="430" spans="1:15" s="31" customFormat="1" x14ac:dyDescent="0.25">
      <c r="A430" s="35"/>
      <c r="B430" s="51" t="s">
        <v>292</v>
      </c>
      <c r="C430" s="35">
        <v>4</v>
      </c>
      <c r="D430" s="55">
        <v>18.4437</v>
      </c>
      <c r="E430" s="102">
        <v>1117</v>
      </c>
      <c r="F430" s="133">
        <v>642489.5</v>
      </c>
      <c r="G430" s="41">
        <v>100</v>
      </c>
      <c r="H430" s="50">
        <f t="shared" si="82"/>
        <v>642489.5</v>
      </c>
      <c r="I430" s="50">
        <f t="shared" si="79"/>
        <v>0</v>
      </c>
      <c r="J430" s="50">
        <f t="shared" si="83"/>
        <v>575.19203222918532</v>
      </c>
      <c r="K430" s="50">
        <f t="shared" si="80"/>
        <v>1611.6556556103933</v>
      </c>
      <c r="L430" s="50">
        <f t="shared" si="81"/>
        <v>1748859.3936189285</v>
      </c>
      <c r="M430" s="50"/>
      <c r="N430" s="93">
        <f t="shared" si="73"/>
        <v>1748859.3936189285</v>
      </c>
      <c r="O430" s="33"/>
    </row>
    <row r="431" spans="1:15" s="31" customFormat="1" x14ac:dyDescent="0.25">
      <c r="A431" s="35"/>
      <c r="B431" s="51" t="s">
        <v>293</v>
      </c>
      <c r="C431" s="35">
        <v>4</v>
      </c>
      <c r="D431" s="55">
        <v>52.673500000000004</v>
      </c>
      <c r="E431" s="102">
        <v>2227</v>
      </c>
      <c r="F431" s="133">
        <v>933389.1</v>
      </c>
      <c r="G431" s="41">
        <v>100</v>
      </c>
      <c r="H431" s="50">
        <f t="shared" si="82"/>
        <v>933389.1</v>
      </c>
      <c r="I431" s="50">
        <f t="shared" si="79"/>
        <v>0</v>
      </c>
      <c r="J431" s="50">
        <f t="shared" si="83"/>
        <v>419.12397844634035</v>
      </c>
      <c r="K431" s="50">
        <f t="shared" si="80"/>
        <v>1767.7237093932383</v>
      </c>
      <c r="L431" s="50">
        <f t="shared" si="81"/>
        <v>2384671.6918620225</v>
      </c>
      <c r="M431" s="50"/>
      <c r="N431" s="93">
        <f t="shared" si="73"/>
        <v>2384671.6918620225</v>
      </c>
      <c r="O431" s="33"/>
    </row>
    <row r="432" spans="1:15" s="31" customFormat="1" x14ac:dyDescent="0.25">
      <c r="A432" s="35"/>
      <c r="B432" s="51" t="s">
        <v>294</v>
      </c>
      <c r="C432" s="35">
        <v>4</v>
      </c>
      <c r="D432" s="55">
        <v>25.634499999999999</v>
      </c>
      <c r="E432" s="102">
        <v>1192</v>
      </c>
      <c r="F432" s="133">
        <v>619574.6</v>
      </c>
      <c r="G432" s="41">
        <v>100</v>
      </c>
      <c r="H432" s="50">
        <f t="shared" si="82"/>
        <v>619574.6</v>
      </c>
      <c r="I432" s="50">
        <f t="shared" si="79"/>
        <v>0</v>
      </c>
      <c r="J432" s="50">
        <f t="shared" si="83"/>
        <v>519.77734899328857</v>
      </c>
      <c r="K432" s="50">
        <f t="shared" si="80"/>
        <v>1667.07033884629</v>
      </c>
      <c r="L432" s="50">
        <f t="shared" si="81"/>
        <v>1856161.2755215229</v>
      </c>
      <c r="M432" s="50"/>
      <c r="N432" s="93">
        <f t="shared" si="73"/>
        <v>1856161.2755215229</v>
      </c>
      <c r="O432" s="33"/>
    </row>
    <row r="433" spans="1:15" s="31" customFormat="1" x14ac:dyDescent="0.25">
      <c r="A433" s="35"/>
      <c r="B433" s="51" t="s">
        <v>287</v>
      </c>
      <c r="C433" s="35">
        <v>3</v>
      </c>
      <c r="D433" s="55">
        <v>21.541399999999999</v>
      </c>
      <c r="E433" s="102">
        <v>10339</v>
      </c>
      <c r="F433" s="133">
        <v>37349441.299999997</v>
      </c>
      <c r="G433" s="41">
        <v>50</v>
      </c>
      <c r="H433" s="50">
        <f>F433*G433/100</f>
        <v>18674720.649999999</v>
      </c>
      <c r="I433" s="50">
        <f t="shared" si="79"/>
        <v>18674720.649999999</v>
      </c>
      <c r="J433" s="50">
        <f t="shared" si="83"/>
        <v>3612.4810233097974</v>
      </c>
      <c r="K433" s="50">
        <f t="shared" si="80"/>
        <v>-1425.6333354702188</v>
      </c>
      <c r="L433" s="50">
        <f t="shared" si="81"/>
        <v>3056552.4185143891</v>
      </c>
      <c r="M433" s="50"/>
      <c r="N433" s="93">
        <f t="shared" si="73"/>
        <v>3056552.4185143891</v>
      </c>
      <c r="O433" s="33"/>
    </row>
    <row r="434" spans="1:15" s="31" customFormat="1" x14ac:dyDescent="0.25">
      <c r="A434" s="35"/>
      <c r="B434" s="51" t="s">
        <v>295</v>
      </c>
      <c r="C434" s="35">
        <v>4</v>
      </c>
      <c r="D434" s="55">
        <v>22.109099999999998</v>
      </c>
      <c r="E434" s="102">
        <v>1554</v>
      </c>
      <c r="F434" s="133">
        <v>2111251.5</v>
      </c>
      <c r="G434" s="41">
        <v>100</v>
      </c>
      <c r="H434" s="50">
        <f>F434*G434/100</f>
        <v>2111251.5</v>
      </c>
      <c r="I434" s="50">
        <f t="shared" si="79"/>
        <v>0</v>
      </c>
      <c r="J434" s="50">
        <f t="shared" si="83"/>
        <v>1358.5916988416989</v>
      </c>
      <c r="K434" s="50">
        <f t="shared" si="80"/>
        <v>828.25598899787974</v>
      </c>
      <c r="L434" s="50">
        <f t="shared" si="81"/>
        <v>1247872.1580908704</v>
      </c>
      <c r="M434" s="50"/>
      <c r="N434" s="93">
        <f t="shared" si="73"/>
        <v>1247872.1580908704</v>
      </c>
      <c r="O434" s="33"/>
    </row>
    <row r="435" spans="1:15" s="31" customFormat="1" x14ac:dyDescent="0.25">
      <c r="A435" s="35"/>
      <c r="B435" s="51" t="s">
        <v>296</v>
      </c>
      <c r="C435" s="35">
        <v>4</v>
      </c>
      <c r="D435" s="55">
        <v>62.467600000000004</v>
      </c>
      <c r="E435" s="102">
        <v>2462</v>
      </c>
      <c r="F435" s="133">
        <v>1930716.7</v>
      </c>
      <c r="G435" s="41">
        <v>100</v>
      </c>
      <c r="H435" s="50">
        <f>F435*G435/100</f>
        <v>1930716.7</v>
      </c>
      <c r="I435" s="50">
        <f t="shared" si="79"/>
        <v>0</v>
      </c>
      <c r="J435" s="50">
        <f t="shared" si="83"/>
        <v>784.20662063363113</v>
      </c>
      <c r="K435" s="50">
        <f t="shared" si="80"/>
        <v>1402.6410672059474</v>
      </c>
      <c r="L435" s="50">
        <f t="shared" si="81"/>
        <v>2205458.5348839061</v>
      </c>
      <c r="M435" s="50"/>
      <c r="N435" s="93">
        <f t="shared" si="73"/>
        <v>2205458.5348839061</v>
      </c>
      <c r="O435" s="33"/>
    </row>
    <row r="436" spans="1:15" s="31" customFormat="1" x14ac:dyDescent="0.25">
      <c r="A436" s="35"/>
      <c r="B436" s="51" t="s">
        <v>297</v>
      </c>
      <c r="C436" s="35">
        <v>4</v>
      </c>
      <c r="D436" s="55">
        <v>27.094299999999997</v>
      </c>
      <c r="E436" s="102">
        <v>1520</v>
      </c>
      <c r="F436" s="133">
        <v>888122.8</v>
      </c>
      <c r="G436" s="41">
        <v>100</v>
      </c>
      <c r="H436" s="50">
        <f t="shared" si="82"/>
        <v>888122.8</v>
      </c>
      <c r="I436" s="50">
        <f t="shared" si="79"/>
        <v>0</v>
      </c>
      <c r="J436" s="50">
        <f t="shared" si="83"/>
        <v>584.29131578947374</v>
      </c>
      <c r="K436" s="50">
        <f t="shared" si="80"/>
        <v>1602.556372050105</v>
      </c>
      <c r="L436" s="50">
        <f t="shared" si="81"/>
        <v>1904315.5496418809</v>
      </c>
      <c r="M436" s="50"/>
      <c r="N436" s="93">
        <f t="shared" si="73"/>
        <v>1904315.5496418809</v>
      </c>
      <c r="O436" s="33"/>
    </row>
    <row r="437" spans="1:15" s="31" customFormat="1" x14ac:dyDescent="0.25">
      <c r="A437" s="35"/>
      <c r="B437" s="51" t="s">
        <v>298</v>
      </c>
      <c r="C437" s="35">
        <v>4</v>
      </c>
      <c r="D437" s="55">
        <v>30.487299999999998</v>
      </c>
      <c r="E437" s="102">
        <v>790</v>
      </c>
      <c r="F437" s="133">
        <v>241070.3</v>
      </c>
      <c r="G437" s="41">
        <v>100</v>
      </c>
      <c r="H437" s="50">
        <f t="shared" si="82"/>
        <v>241070.3</v>
      </c>
      <c r="I437" s="50">
        <f t="shared" si="79"/>
        <v>0</v>
      </c>
      <c r="J437" s="50">
        <f t="shared" si="83"/>
        <v>305.15227848101262</v>
      </c>
      <c r="K437" s="50">
        <f t="shared" si="80"/>
        <v>1881.6954093585659</v>
      </c>
      <c r="L437" s="50">
        <f t="shared" si="81"/>
        <v>1946118.0095726533</v>
      </c>
      <c r="M437" s="50"/>
      <c r="N437" s="93">
        <f t="shared" si="73"/>
        <v>1946118.0095726533</v>
      </c>
      <c r="O437" s="33"/>
    </row>
    <row r="438" spans="1:15" s="31" customFormat="1" x14ac:dyDescent="0.25">
      <c r="A438" s="35"/>
      <c r="B438" s="51" t="s">
        <v>299</v>
      </c>
      <c r="C438" s="35">
        <v>4</v>
      </c>
      <c r="D438" s="55">
        <v>25.811999999999998</v>
      </c>
      <c r="E438" s="102">
        <v>764</v>
      </c>
      <c r="F438" s="133">
        <v>385586.5</v>
      </c>
      <c r="G438" s="41">
        <v>100</v>
      </c>
      <c r="H438" s="50">
        <f t="shared" si="82"/>
        <v>385586.5</v>
      </c>
      <c r="I438" s="50">
        <f t="shared" si="79"/>
        <v>0</v>
      </c>
      <c r="J438" s="50">
        <f t="shared" si="83"/>
        <v>504.69437172774872</v>
      </c>
      <c r="K438" s="50">
        <f t="shared" si="80"/>
        <v>1682.15331611183</v>
      </c>
      <c r="L438" s="50">
        <f t="shared" si="81"/>
        <v>1748058.5975460899</v>
      </c>
      <c r="M438" s="50"/>
      <c r="N438" s="93">
        <f t="shared" si="73"/>
        <v>1748058.5975460899</v>
      </c>
      <c r="O438" s="33"/>
    </row>
    <row r="439" spans="1:15" s="31" customFormat="1" x14ac:dyDescent="0.25">
      <c r="A439" s="35"/>
      <c r="B439" s="51" t="s">
        <v>300</v>
      </c>
      <c r="C439" s="35">
        <v>4</v>
      </c>
      <c r="D439" s="55">
        <v>18.983499999999999</v>
      </c>
      <c r="E439" s="102">
        <v>1146</v>
      </c>
      <c r="F439" s="133">
        <v>1159344.8</v>
      </c>
      <c r="G439" s="41">
        <v>100</v>
      </c>
      <c r="H439" s="50">
        <f t="shared" si="82"/>
        <v>1159344.8</v>
      </c>
      <c r="I439" s="50">
        <f t="shared" si="79"/>
        <v>0</v>
      </c>
      <c r="J439" s="50">
        <f t="shared" si="83"/>
        <v>1011.6446771378709</v>
      </c>
      <c r="K439" s="50">
        <f t="shared" si="80"/>
        <v>1175.2030107017076</v>
      </c>
      <c r="L439" s="50">
        <f t="shared" si="81"/>
        <v>1400422.904945693</v>
      </c>
      <c r="M439" s="50"/>
      <c r="N439" s="93">
        <f t="shared" si="73"/>
        <v>1400422.904945693</v>
      </c>
      <c r="O439" s="33"/>
    </row>
    <row r="440" spans="1:15" s="31" customFormat="1" x14ac:dyDescent="0.25">
      <c r="A440" s="35"/>
      <c r="B440" s="51" t="s">
        <v>784</v>
      </c>
      <c r="C440" s="35">
        <v>4</v>
      </c>
      <c r="D440" s="55">
        <v>35.002099999999999</v>
      </c>
      <c r="E440" s="102">
        <v>1827</v>
      </c>
      <c r="F440" s="133">
        <v>645439.5</v>
      </c>
      <c r="G440" s="41">
        <v>100</v>
      </c>
      <c r="H440" s="50">
        <f t="shared" si="82"/>
        <v>645439.5</v>
      </c>
      <c r="I440" s="50">
        <f t="shared" si="79"/>
        <v>0</v>
      </c>
      <c r="J440" s="50">
        <f t="shared" si="83"/>
        <v>353.27832512315268</v>
      </c>
      <c r="K440" s="50">
        <f t="shared" si="80"/>
        <v>1833.569362716426</v>
      </c>
      <c r="L440" s="50">
        <f t="shared" si="81"/>
        <v>2226232.7790891444</v>
      </c>
      <c r="M440" s="50"/>
      <c r="N440" s="93">
        <f t="shared" si="73"/>
        <v>2226232.7790891444</v>
      </c>
      <c r="O440" s="33"/>
    </row>
    <row r="441" spans="1:15" s="31" customFormat="1" x14ac:dyDescent="0.25">
      <c r="A441" s="35"/>
      <c r="B441" s="51" t="s">
        <v>301</v>
      </c>
      <c r="C441" s="35">
        <v>4</v>
      </c>
      <c r="D441" s="55">
        <v>22.695900000000002</v>
      </c>
      <c r="E441" s="102">
        <v>1569</v>
      </c>
      <c r="F441" s="133">
        <v>812273.9</v>
      </c>
      <c r="G441" s="41">
        <v>100</v>
      </c>
      <c r="H441" s="50">
        <f t="shared" si="82"/>
        <v>812273.9</v>
      </c>
      <c r="I441" s="50">
        <f t="shared" si="79"/>
        <v>0</v>
      </c>
      <c r="J441" s="50">
        <f t="shared" si="83"/>
        <v>517.70165710643721</v>
      </c>
      <c r="K441" s="50">
        <f t="shared" si="80"/>
        <v>1669.1460307331413</v>
      </c>
      <c r="L441" s="50">
        <f t="shared" si="81"/>
        <v>1948435.657531254</v>
      </c>
      <c r="M441" s="50"/>
      <c r="N441" s="93">
        <f t="shared" si="73"/>
        <v>1948435.657531254</v>
      </c>
      <c r="O441" s="33"/>
    </row>
    <row r="442" spans="1:15" s="31" customFormat="1" x14ac:dyDescent="0.25">
      <c r="A442" s="35"/>
      <c r="B442" s="51" t="s">
        <v>302</v>
      </c>
      <c r="C442" s="35">
        <v>4</v>
      </c>
      <c r="D442" s="55">
        <v>29.061799999999998</v>
      </c>
      <c r="E442" s="102">
        <v>834</v>
      </c>
      <c r="F442" s="133">
        <v>532069.4</v>
      </c>
      <c r="G442" s="41">
        <v>100</v>
      </c>
      <c r="H442" s="50">
        <f t="shared" si="82"/>
        <v>532069.4</v>
      </c>
      <c r="I442" s="50">
        <f t="shared" si="79"/>
        <v>0</v>
      </c>
      <c r="J442" s="50">
        <f t="shared" si="83"/>
        <v>637.97290167865708</v>
      </c>
      <c r="K442" s="50">
        <f t="shared" si="80"/>
        <v>1548.8747861609215</v>
      </c>
      <c r="L442" s="50">
        <f t="shared" si="81"/>
        <v>1676323.9618772236</v>
      </c>
      <c r="M442" s="50"/>
      <c r="N442" s="93">
        <f t="shared" si="73"/>
        <v>1676323.9618772236</v>
      </c>
      <c r="O442" s="33"/>
    </row>
    <row r="443" spans="1:15" s="31" customFormat="1" x14ac:dyDescent="0.25">
      <c r="A443" s="35"/>
      <c r="B443" s="51" t="s">
        <v>303</v>
      </c>
      <c r="C443" s="35">
        <v>4</v>
      </c>
      <c r="D443" s="55">
        <v>43.259</v>
      </c>
      <c r="E443" s="102">
        <v>1718</v>
      </c>
      <c r="F443" s="133">
        <v>1763241.4</v>
      </c>
      <c r="G443" s="41">
        <v>100</v>
      </c>
      <c r="H443" s="50">
        <f t="shared" si="82"/>
        <v>1763241.4</v>
      </c>
      <c r="I443" s="50">
        <f t="shared" si="79"/>
        <v>0</v>
      </c>
      <c r="J443" s="50">
        <f t="shared" si="83"/>
        <v>1026.3337601862631</v>
      </c>
      <c r="K443" s="50">
        <f>$J$11*$J$19-J443</f>
        <v>1160.5139276533155</v>
      </c>
      <c r="L443" s="50">
        <f t="shared" si="81"/>
        <v>1686906.1081057657</v>
      </c>
      <c r="M443" s="50"/>
      <c r="N443" s="93">
        <f t="shared" si="73"/>
        <v>1686906.1081057657</v>
      </c>
      <c r="O443" s="33"/>
    </row>
    <row r="444" spans="1:15" s="31" customFormat="1" x14ac:dyDescent="0.25">
      <c r="A444" s="35"/>
      <c r="B444" s="51" t="s">
        <v>304</v>
      </c>
      <c r="C444" s="35">
        <v>4</v>
      </c>
      <c r="D444" s="55">
        <v>19.787700000000001</v>
      </c>
      <c r="E444" s="102">
        <v>1327</v>
      </c>
      <c r="F444" s="133">
        <v>456353</v>
      </c>
      <c r="G444" s="41">
        <v>100</v>
      </c>
      <c r="H444" s="50">
        <f t="shared" si="82"/>
        <v>456353</v>
      </c>
      <c r="I444" s="50">
        <f t="shared" si="79"/>
        <v>0</v>
      </c>
      <c r="J444" s="50">
        <f t="shared" si="83"/>
        <v>343.89826676714392</v>
      </c>
      <c r="K444" s="50">
        <f t="shared" si="80"/>
        <v>1842.9494210724347</v>
      </c>
      <c r="L444" s="50">
        <f t="shared" si="81"/>
        <v>2006646.0091481148</v>
      </c>
      <c r="M444" s="50"/>
      <c r="N444" s="93">
        <f t="shared" si="73"/>
        <v>2006646.0091481148</v>
      </c>
      <c r="O444" s="33"/>
    </row>
    <row r="445" spans="1:15" s="31" customFormat="1" x14ac:dyDescent="0.25">
      <c r="A445" s="35"/>
      <c r="B445" s="51" t="s">
        <v>305</v>
      </c>
      <c r="C445" s="35">
        <v>4</v>
      </c>
      <c r="D445" s="55">
        <v>50.122700000000002</v>
      </c>
      <c r="E445" s="102">
        <v>1499</v>
      </c>
      <c r="F445" s="133">
        <v>1262185.6000000001</v>
      </c>
      <c r="G445" s="41">
        <v>100</v>
      </c>
      <c r="H445" s="50">
        <f t="shared" si="82"/>
        <v>1262185.6000000001</v>
      </c>
      <c r="I445" s="50">
        <f t="shared" si="79"/>
        <v>0</v>
      </c>
      <c r="J445" s="50">
        <f t="shared" si="83"/>
        <v>842.01841227484999</v>
      </c>
      <c r="K445" s="50">
        <f t="shared" si="80"/>
        <v>1344.8292755647285</v>
      </c>
      <c r="L445" s="50">
        <f t="shared" si="81"/>
        <v>1815125.4665481446</v>
      </c>
      <c r="M445" s="50"/>
      <c r="N445" s="93">
        <f t="shared" si="73"/>
        <v>1815125.4665481446</v>
      </c>
      <c r="O445" s="33"/>
    </row>
    <row r="446" spans="1:15" s="31" customFormat="1" x14ac:dyDescent="0.25">
      <c r="A446" s="35"/>
      <c r="B446" s="51" t="s">
        <v>785</v>
      </c>
      <c r="C446" s="35">
        <v>4</v>
      </c>
      <c r="D446" s="55">
        <v>36.563299999999998</v>
      </c>
      <c r="E446" s="102">
        <v>1879</v>
      </c>
      <c r="F446" s="133">
        <v>1264649.3999999999</v>
      </c>
      <c r="G446" s="41">
        <v>100</v>
      </c>
      <c r="H446" s="50">
        <f t="shared" si="82"/>
        <v>1264649.3999999999</v>
      </c>
      <c r="I446" s="50">
        <f t="shared" si="79"/>
        <v>0</v>
      </c>
      <c r="J446" s="50">
        <f t="shared" si="83"/>
        <v>673.04385311335807</v>
      </c>
      <c r="K446" s="50">
        <f t="shared" si="80"/>
        <v>1513.8038347262204</v>
      </c>
      <c r="L446" s="50">
        <f t="shared" si="81"/>
        <v>1986223.269765741</v>
      </c>
      <c r="M446" s="50"/>
      <c r="N446" s="93">
        <f t="shared" si="73"/>
        <v>1986223.269765741</v>
      </c>
      <c r="O446" s="33"/>
    </row>
    <row r="447" spans="1:15" s="31" customFormat="1" x14ac:dyDescent="0.25">
      <c r="A447" s="35"/>
      <c r="B447" s="51" t="s">
        <v>306</v>
      </c>
      <c r="C447" s="35">
        <v>4</v>
      </c>
      <c r="D447" s="55">
        <v>44.360399999999998</v>
      </c>
      <c r="E447" s="102">
        <v>1681</v>
      </c>
      <c r="F447" s="133">
        <v>734856.1</v>
      </c>
      <c r="G447" s="41">
        <v>100</v>
      </c>
      <c r="H447" s="50">
        <f t="shared" si="82"/>
        <v>734856.1</v>
      </c>
      <c r="I447" s="50">
        <f t="shared" si="79"/>
        <v>0</v>
      </c>
      <c r="J447" s="50">
        <f t="shared" si="83"/>
        <v>437.15413444378345</v>
      </c>
      <c r="K447" s="50">
        <f t="shared" si="80"/>
        <v>1749.6935533957951</v>
      </c>
      <c r="L447" s="50">
        <f t="shared" si="81"/>
        <v>2168145.94452486</v>
      </c>
      <c r="M447" s="50"/>
      <c r="N447" s="93">
        <f t="shared" si="73"/>
        <v>2168145.94452486</v>
      </c>
      <c r="O447" s="33"/>
    </row>
    <row r="448" spans="1:15" s="31" customFormat="1" x14ac:dyDescent="0.25">
      <c r="A448" s="35"/>
      <c r="B448" s="51" t="s">
        <v>307</v>
      </c>
      <c r="C448" s="35">
        <v>4</v>
      </c>
      <c r="D448" s="55">
        <v>21.852300000000003</v>
      </c>
      <c r="E448" s="102">
        <v>585</v>
      </c>
      <c r="F448" s="133">
        <v>175949.6</v>
      </c>
      <c r="G448" s="41">
        <v>100</v>
      </c>
      <c r="H448" s="50">
        <f t="shared" si="82"/>
        <v>175949.6</v>
      </c>
      <c r="I448" s="50">
        <f t="shared" si="79"/>
        <v>0</v>
      </c>
      <c r="J448" s="50">
        <f t="shared" si="83"/>
        <v>300.76854700854705</v>
      </c>
      <c r="K448" s="50">
        <f t="shared" si="80"/>
        <v>1886.0791408310315</v>
      </c>
      <c r="L448" s="50">
        <f t="shared" si="81"/>
        <v>1843084.3752115096</v>
      </c>
      <c r="M448" s="50"/>
      <c r="N448" s="93">
        <f t="shared" si="73"/>
        <v>1843084.3752115096</v>
      </c>
      <c r="O448" s="33"/>
    </row>
    <row r="449" spans="1:15" s="31" customFormat="1" x14ac:dyDescent="0.25">
      <c r="A449" s="35"/>
      <c r="B449" s="51" t="s">
        <v>308</v>
      </c>
      <c r="C449" s="35">
        <v>4</v>
      </c>
      <c r="D449" s="55">
        <v>22.801199999999998</v>
      </c>
      <c r="E449" s="102">
        <v>1037</v>
      </c>
      <c r="F449" s="133">
        <v>473047.5</v>
      </c>
      <c r="G449" s="41">
        <v>100</v>
      </c>
      <c r="H449" s="50">
        <f t="shared" si="82"/>
        <v>473047.5</v>
      </c>
      <c r="I449" s="50">
        <f t="shared" si="79"/>
        <v>0</v>
      </c>
      <c r="J449" s="50">
        <f t="shared" si="83"/>
        <v>456.16923818707812</v>
      </c>
      <c r="K449" s="50">
        <f t="shared" si="80"/>
        <v>1730.6784496525006</v>
      </c>
      <c r="L449" s="50">
        <f t="shared" si="81"/>
        <v>1848678.5285625348</v>
      </c>
      <c r="M449" s="50"/>
      <c r="N449" s="93">
        <f t="shared" si="73"/>
        <v>1848678.5285625348</v>
      </c>
      <c r="O449" s="33"/>
    </row>
    <row r="450" spans="1:15" s="31" customFormat="1" x14ac:dyDescent="0.25">
      <c r="A450" s="35"/>
      <c r="B450" s="51" t="s">
        <v>309</v>
      </c>
      <c r="C450" s="35">
        <v>4</v>
      </c>
      <c r="D450" s="55">
        <v>31.886900000000004</v>
      </c>
      <c r="E450" s="102">
        <v>2454</v>
      </c>
      <c r="F450" s="133">
        <v>1007624.9</v>
      </c>
      <c r="G450" s="41">
        <v>100</v>
      </c>
      <c r="H450" s="50">
        <f t="shared" si="82"/>
        <v>1007624.9</v>
      </c>
      <c r="I450" s="50">
        <f t="shared" si="79"/>
        <v>0</v>
      </c>
      <c r="J450" s="50">
        <f t="shared" si="83"/>
        <v>410.6050937245314</v>
      </c>
      <c r="K450" s="50">
        <f t="shared" si="80"/>
        <v>1776.2425941150473</v>
      </c>
      <c r="L450" s="50">
        <f t="shared" si="81"/>
        <v>2339546.9666309771</v>
      </c>
      <c r="M450" s="50"/>
      <c r="N450" s="93">
        <f t="shared" ref="N450:N513" si="84">L450+M450</f>
        <v>2339546.9666309771</v>
      </c>
      <c r="O450" s="33"/>
    </row>
    <row r="451" spans="1:15" s="31" customFormat="1" x14ac:dyDescent="0.25">
      <c r="A451" s="35"/>
      <c r="B451" s="51" t="s">
        <v>310</v>
      </c>
      <c r="C451" s="35">
        <v>4</v>
      </c>
      <c r="D451" s="55">
        <v>28.262299999999996</v>
      </c>
      <c r="E451" s="102">
        <v>901</v>
      </c>
      <c r="F451" s="133">
        <v>976523</v>
      </c>
      <c r="G451" s="41">
        <v>100</v>
      </c>
      <c r="H451" s="50">
        <f t="shared" si="82"/>
        <v>976523</v>
      </c>
      <c r="I451" s="50">
        <f t="shared" si="79"/>
        <v>0</v>
      </c>
      <c r="J451" s="50">
        <f t="shared" si="83"/>
        <v>1083.8213096559377</v>
      </c>
      <c r="K451" s="50">
        <f t="shared" si="80"/>
        <v>1103.0263781836409</v>
      </c>
      <c r="L451" s="50">
        <f t="shared" si="81"/>
        <v>1323421.2520336099</v>
      </c>
      <c r="M451" s="50"/>
      <c r="N451" s="93">
        <f t="shared" si="84"/>
        <v>1323421.2520336099</v>
      </c>
      <c r="O451" s="33"/>
    </row>
    <row r="452" spans="1:15" s="31" customFormat="1" x14ac:dyDescent="0.25">
      <c r="A452" s="35"/>
      <c r="B452" s="51" t="s">
        <v>311</v>
      </c>
      <c r="C452" s="35">
        <v>4</v>
      </c>
      <c r="D452" s="55">
        <v>58.896599999999999</v>
      </c>
      <c r="E452" s="102">
        <v>1645</v>
      </c>
      <c r="F452" s="133">
        <v>843585.8</v>
      </c>
      <c r="G452" s="41">
        <v>100</v>
      </c>
      <c r="H452" s="50">
        <f t="shared" si="82"/>
        <v>843585.8</v>
      </c>
      <c r="I452" s="50">
        <f t="shared" si="79"/>
        <v>0</v>
      </c>
      <c r="J452" s="50">
        <f t="shared" si="83"/>
        <v>512.81811550151974</v>
      </c>
      <c r="K452" s="50">
        <f t="shared" si="80"/>
        <v>1674.0295723380589</v>
      </c>
      <c r="L452" s="50">
        <f t="shared" si="81"/>
        <v>2177106.0054152636</v>
      </c>
      <c r="M452" s="50"/>
      <c r="N452" s="93">
        <f t="shared" si="84"/>
        <v>2177106.0054152636</v>
      </c>
      <c r="O452" s="33"/>
    </row>
    <row r="453" spans="1:15" s="31" customFormat="1" x14ac:dyDescent="0.25">
      <c r="A453" s="35"/>
      <c r="B453" s="51" t="s">
        <v>312</v>
      </c>
      <c r="C453" s="35">
        <v>4</v>
      </c>
      <c r="D453" s="55">
        <v>18.635300000000001</v>
      </c>
      <c r="E453" s="102">
        <v>2877</v>
      </c>
      <c r="F453" s="133">
        <v>3991155.5</v>
      </c>
      <c r="G453" s="41">
        <v>100</v>
      </c>
      <c r="H453" s="50">
        <f t="shared" si="82"/>
        <v>3991155.5</v>
      </c>
      <c r="I453" s="50">
        <f t="shared" si="79"/>
        <v>0</v>
      </c>
      <c r="J453" s="50">
        <f t="shared" si="83"/>
        <v>1387.2629475147723</v>
      </c>
      <c r="K453" s="50">
        <f t="shared" si="80"/>
        <v>799.58474032480626</v>
      </c>
      <c r="L453" s="50">
        <f t="shared" si="81"/>
        <v>1580417.3952832306</v>
      </c>
      <c r="M453" s="50"/>
      <c r="N453" s="93">
        <f t="shared" si="84"/>
        <v>1580417.3952832306</v>
      </c>
      <c r="O453" s="33"/>
    </row>
    <row r="454" spans="1:15" s="31" customFormat="1" x14ac:dyDescent="0.25">
      <c r="A454" s="35"/>
      <c r="B454" s="51" t="s">
        <v>313</v>
      </c>
      <c r="C454" s="35">
        <v>4</v>
      </c>
      <c r="D454" s="55">
        <v>32.360300000000002</v>
      </c>
      <c r="E454" s="102">
        <v>1507</v>
      </c>
      <c r="F454" s="133">
        <v>1081882.8</v>
      </c>
      <c r="G454" s="41">
        <v>100</v>
      </c>
      <c r="H454" s="50">
        <f t="shared" si="82"/>
        <v>1081882.8</v>
      </c>
      <c r="I454" s="50">
        <f t="shared" si="79"/>
        <v>0</v>
      </c>
      <c r="J454" s="50">
        <f t="shared" si="83"/>
        <v>717.90497677504982</v>
      </c>
      <c r="K454" s="50">
        <f t="shared" si="80"/>
        <v>1468.9427110645288</v>
      </c>
      <c r="L454" s="50">
        <f t="shared" si="81"/>
        <v>1820046.9613551029</v>
      </c>
      <c r="M454" s="50"/>
      <c r="N454" s="93">
        <f t="shared" si="84"/>
        <v>1820046.9613551029</v>
      </c>
      <c r="O454" s="33"/>
    </row>
    <row r="455" spans="1:15" s="31" customFormat="1" x14ac:dyDescent="0.25">
      <c r="A455" s="35"/>
      <c r="B455" s="51" t="s">
        <v>314</v>
      </c>
      <c r="C455" s="35">
        <v>4</v>
      </c>
      <c r="D455" s="55">
        <v>50.483599999999996</v>
      </c>
      <c r="E455" s="102">
        <v>3503</v>
      </c>
      <c r="F455" s="133">
        <v>1505576.1</v>
      </c>
      <c r="G455" s="41">
        <v>100</v>
      </c>
      <c r="H455" s="50">
        <f t="shared" si="82"/>
        <v>1505576.1</v>
      </c>
      <c r="I455" s="50">
        <f t="shared" si="79"/>
        <v>0</v>
      </c>
      <c r="J455" s="50">
        <f t="shared" si="83"/>
        <v>429.79620325435343</v>
      </c>
      <c r="K455" s="50">
        <f t="shared" si="80"/>
        <v>1757.0514845852251</v>
      </c>
      <c r="L455" s="50">
        <f t="shared" si="81"/>
        <v>2725907.1810062965</v>
      </c>
      <c r="M455" s="50"/>
      <c r="N455" s="93">
        <f t="shared" si="84"/>
        <v>2725907.1810062965</v>
      </c>
      <c r="O455" s="33"/>
    </row>
    <row r="456" spans="1:15" s="31" customFormat="1" x14ac:dyDescent="0.25">
      <c r="A456" s="35"/>
      <c r="B456" s="51" t="s">
        <v>315</v>
      </c>
      <c r="C456" s="35">
        <v>4</v>
      </c>
      <c r="D456" s="55">
        <v>42.430799999999998</v>
      </c>
      <c r="E456" s="102">
        <v>2916</v>
      </c>
      <c r="F456" s="133">
        <v>992057.4</v>
      </c>
      <c r="G456" s="41">
        <v>100</v>
      </c>
      <c r="H456" s="50">
        <f t="shared" si="82"/>
        <v>992057.4</v>
      </c>
      <c r="I456" s="50">
        <f t="shared" si="79"/>
        <v>0</v>
      </c>
      <c r="J456" s="50">
        <f t="shared" si="83"/>
        <v>340.21172839506175</v>
      </c>
      <c r="K456" s="50">
        <f t="shared" si="80"/>
        <v>1846.6359594445169</v>
      </c>
      <c r="L456" s="50">
        <f t="shared" si="81"/>
        <v>2587889.5103001762</v>
      </c>
      <c r="M456" s="50"/>
      <c r="N456" s="93">
        <f t="shared" si="84"/>
        <v>2587889.5103001762</v>
      </c>
      <c r="O456" s="33"/>
    </row>
    <row r="457" spans="1:15" s="31" customFormat="1" x14ac:dyDescent="0.25">
      <c r="A457" s="35"/>
      <c r="B457" s="51" t="s">
        <v>316</v>
      </c>
      <c r="C457" s="35">
        <v>4</v>
      </c>
      <c r="D457" s="55">
        <v>22.826599999999999</v>
      </c>
      <c r="E457" s="102">
        <v>1144</v>
      </c>
      <c r="F457" s="133">
        <v>536113.19999999995</v>
      </c>
      <c r="G457" s="41">
        <v>100</v>
      </c>
      <c r="H457" s="50">
        <f t="shared" si="82"/>
        <v>536113.19999999995</v>
      </c>
      <c r="I457" s="50">
        <f t="shared" si="79"/>
        <v>0</v>
      </c>
      <c r="J457" s="50">
        <f>F457/E457</f>
        <v>468.63041958041953</v>
      </c>
      <c r="K457" s="50">
        <f t="shared" si="80"/>
        <v>1718.217268259159</v>
      </c>
      <c r="L457" s="50">
        <f>IF(K457&gt;0,$J$7*$J$8*(K457/$K$19),0)+$J$7*$J$9*(E457/$E$19)+$J$7*$J$10*(D457/$D$19)</f>
        <v>1868933.4438221054</v>
      </c>
      <c r="M457" s="50"/>
      <c r="N457" s="93">
        <f>L457+M457</f>
        <v>1868933.4438221054</v>
      </c>
      <c r="O457" s="33"/>
    </row>
    <row r="458" spans="1:15" s="31" customFormat="1" x14ac:dyDescent="0.25">
      <c r="A458" s="35"/>
      <c r="B458" s="51"/>
      <c r="C458" s="35"/>
      <c r="D458" s="55">
        <v>0</v>
      </c>
      <c r="E458" s="104"/>
      <c r="F458" s="133"/>
      <c r="G458" s="41"/>
      <c r="H458" s="42"/>
      <c r="I458" s="50"/>
      <c r="J458" s="50"/>
      <c r="K458" s="50"/>
      <c r="L458" s="50"/>
      <c r="M458" s="50"/>
      <c r="N458" s="93"/>
      <c r="O458" s="33"/>
    </row>
    <row r="459" spans="1:15" s="31" customFormat="1" x14ac:dyDescent="0.25">
      <c r="A459" s="30" t="s">
        <v>317</v>
      </c>
      <c r="B459" s="43" t="s">
        <v>2</v>
      </c>
      <c r="C459" s="44"/>
      <c r="D459" s="3">
        <v>1108.1904</v>
      </c>
      <c r="E459" s="105">
        <f>E460</f>
        <v>60118</v>
      </c>
      <c r="F459" s="37"/>
      <c r="G459" s="41"/>
      <c r="H459" s="37">
        <f>H461</f>
        <v>10003886.125</v>
      </c>
      <c r="I459" s="37">
        <f>I461</f>
        <v>-10003886.125</v>
      </c>
      <c r="J459" s="50"/>
      <c r="K459" s="50"/>
      <c r="L459" s="50"/>
      <c r="M459" s="46">
        <f>M461</f>
        <v>26122704.473329231</v>
      </c>
      <c r="N459" s="91">
        <f t="shared" si="84"/>
        <v>26122704.473329231</v>
      </c>
      <c r="O459" s="33"/>
    </row>
    <row r="460" spans="1:15" s="31" customFormat="1" x14ac:dyDescent="0.25">
      <c r="A460" s="30" t="s">
        <v>317</v>
      </c>
      <c r="B460" s="43" t="s">
        <v>3</v>
      </c>
      <c r="C460" s="44"/>
      <c r="D460" s="3">
        <v>1108.1904</v>
      </c>
      <c r="E460" s="105">
        <f>SUM(E462:E501)</f>
        <v>60118</v>
      </c>
      <c r="F460" s="37">
        <f>SUM(F462:F501)</f>
        <v>86435974.599999994</v>
      </c>
      <c r="G460" s="41"/>
      <c r="H460" s="37">
        <f>SUM(H462:H501)</f>
        <v>66428202.349999987</v>
      </c>
      <c r="I460" s="37">
        <f>SUM(I462:I501)</f>
        <v>20007772.25</v>
      </c>
      <c r="J460" s="50"/>
      <c r="K460" s="50"/>
      <c r="L460" s="37">
        <f>SUM(L462:L501)</f>
        <v>66093400.659725226</v>
      </c>
      <c r="M460" s="46"/>
      <c r="N460" s="91">
        <f t="shared" si="84"/>
        <v>66093400.659725226</v>
      </c>
      <c r="O460" s="33"/>
    </row>
    <row r="461" spans="1:15" s="31" customFormat="1" x14ac:dyDescent="0.25">
      <c r="A461" s="35"/>
      <c r="B461" s="51" t="s">
        <v>26</v>
      </c>
      <c r="C461" s="35">
        <v>2</v>
      </c>
      <c r="D461" s="55">
        <v>0</v>
      </c>
      <c r="E461" s="106"/>
      <c r="F461" s="50"/>
      <c r="G461" s="41">
        <v>25</v>
      </c>
      <c r="H461" s="50">
        <f>F473*G461/100</f>
        <v>10003886.125</v>
      </c>
      <c r="I461" s="50">
        <f t="shared" ref="I461:I515" si="85">F461-H461</f>
        <v>-10003886.125</v>
      </c>
      <c r="J461" s="50"/>
      <c r="K461" s="50"/>
      <c r="L461" s="50"/>
      <c r="M461" s="50">
        <f>($L$7*$L$8*E459/$L$10)+($L$7*$L$9*D459/$L$11)</f>
        <v>26122704.473329231</v>
      </c>
      <c r="N461" s="93">
        <f t="shared" si="84"/>
        <v>26122704.473329231</v>
      </c>
      <c r="O461" s="33"/>
    </row>
    <row r="462" spans="1:15" s="31" customFormat="1" x14ac:dyDescent="0.25">
      <c r="A462" s="35"/>
      <c r="B462" s="51" t="s">
        <v>262</v>
      </c>
      <c r="C462" s="35">
        <v>4</v>
      </c>
      <c r="D462" s="55">
        <v>45.602799999999995</v>
      </c>
      <c r="E462" s="102">
        <v>893</v>
      </c>
      <c r="F462" s="134">
        <v>507430.9</v>
      </c>
      <c r="G462" s="41">
        <v>100</v>
      </c>
      <c r="H462" s="50">
        <f>F462*G462/100</f>
        <v>507430.9</v>
      </c>
      <c r="I462" s="50">
        <f t="shared" si="85"/>
        <v>0</v>
      </c>
      <c r="J462" s="50">
        <f t="shared" ref="J462:J501" si="86">F462/E462</f>
        <v>568.23169092945136</v>
      </c>
      <c r="K462" s="50">
        <f t="shared" ref="K462:K501" si="87">$J$11*$J$19-J462</f>
        <v>1618.6159969101273</v>
      </c>
      <c r="L462" s="50">
        <f t="shared" ref="L462:L501" si="88">IF(K462&gt;0,$J$7*$J$8*(K462/$K$19),0)+$J$7*$J$9*(E462/$E$19)+$J$7*$J$10*(D462/$D$19)</f>
        <v>1843339.203655208</v>
      </c>
      <c r="M462" s="50"/>
      <c r="N462" s="93">
        <f t="shared" si="84"/>
        <v>1843339.203655208</v>
      </c>
      <c r="O462" s="33"/>
    </row>
    <row r="463" spans="1:15" s="31" customFormat="1" x14ac:dyDescent="0.25">
      <c r="A463" s="35"/>
      <c r="B463" s="51" t="s">
        <v>318</v>
      </c>
      <c r="C463" s="35">
        <v>4</v>
      </c>
      <c r="D463" s="55">
        <v>27.1677</v>
      </c>
      <c r="E463" s="102">
        <v>1584</v>
      </c>
      <c r="F463" s="134">
        <v>807114.2</v>
      </c>
      <c r="G463" s="41">
        <v>100</v>
      </c>
      <c r="H463" s="50">
        <f t="shared" ref="H463:H501" si="89">F463*G463/100</f>
        <v>807114.2</v>
      </c>
      <c r="I463" s="50">
        <f t="shared" si="85"/>
        <v>0</v>
      </c>
      <c r="J463" s="50">
        <f t="shared" si="86"/>
        <v>509.54179292929291</v>
      </c>
      <c r="K463" s="50">
        <f t="shared" si="87"/>
        <v>1677.3058949102856</v>
      </c>
      <c r="L463" s="50">
        <f t="shared" si="88"/>
        <v>1984504.0349265146</v>
      </c>
      <c r="M463" s="50"/>
      <c r="N463" s="93">
        <f t="shared" si="84"/>
        <v>1984504.0349265146</v>
      </c>
      <c r="O463" s="33"/>
    </row>
    <row r="464" spans="1:15" s="31" customFormat="1" x14ac:dyDescent="0.25">
      <c r="A464" s="35"/>
      <c r="B464" s="51" t="s">
        <v>786</v>
      </c>
      <c r="C464" s="35">
        <v>4</v>
      </c>
      <c r="D464" s="55">
        <v>26.518599999999999</v>
      </c>
      <c r="E464" s="102">
        <v>1440</v>
      </c>
      <c r="F464" s="134">
        <v>762378.3</v>
      </c>
      <c r="G464" s="41">
        <v>100</v>
      </c>
      <c r="H464" s="50">
        <f t="shared" si="89"/>
        <v>762378.3</v>
      </c>
      <c r="I464" s="50">
        <f t="shared" si="85"/>
        <v>0</v>
      </c>
      <c r="J464" s="50">
        <f t="shared" si="86"/>
        <v>529.42937500000005</v>
      </c>
      <c r="K464" s="50">
        <f t="shared" si="87"/>
        <v>1657.4183128395784</v>
      </c>
      <c r="L464" s="50">
        <f t="shared" si="88"/>
        <v>1923584.5402082012</v>
      </c>
      <c r="M464" s="50"/>
      <c r="N464" s="93">
        <f t="shared" si="84"/>
        <v>1923584.5402082012</v>
      </c>
      <c r="O464" s="33"/>
    </row>
    <row r="465" spans="1:15" s="31" customFormat="1" x14ac:dyDescent="0.25">
      <c r="A465" s="35"/>
      <c r="B465" s="51" t="s">
        <v>319</v>
      </c>
      <c r="C465" s="35">
        <v>4</v>
      </c>
      <c r="D465" s="55">
        <v>22.964099999999998</v>
      </c>
      <c r="E465" s="102">
        <v>707</v>
      </c>
      <c r="F465" s="134">
        <v>388580.7</v>
      </c>
      <c r="G465" s="41">
        <v>100</v>
      </c>
      <c r="H465" s="50">
        <f t="shared" si="89"/>
        <v>388580.7</v>
      </c>
      <c r="I465" s="50">
        <f t="shared" si="85"/>
        <v>0</v>
      </c>
      <c r="J465" s="50">
        <f t="shared" si="86"/>
        <v>549.61909476661958</v>
      </c>
      <c r="K465" s="50">
        <f t="shared" si="87"/>
        <v>1637.228593072959</v>
      </c>
      <c r="L465" s="50">
        <f t="shared" si="88"/>
        <v>1678874.2035125492</v>
      </c>
      <c r="M465" s="50"/>
      <c r="N465" s="93">
        <f t="shared" si="84"/>
        <v>1678874.2035125492</v>
      </c>
      <c r="O465" s="33"/>
    </row>
    <row r="466" spans="1:15" s="31" customFormat="1" x14ac:dyDescent="0.25">
      <c r="A466" s="35"/>
      <c r="B466" s="51" t="s">
        <v>320</v>
      </c>
      <c r="C466" s="35">
        <v>4</v>
      </c>
      <c r="D466" s="55">
        <v>23.157800000000002</v>
      </c>
      <c r="E466" s="102">
        <v>810</v>
      </c>
      <c r="F466" s="134">
        <v>918827</v>
      </c>
      <c r="G466" s="41">
        <v>100</v>
      </c>
      <c r="H466" s="50">
        <f t="shared" si="89"/>
        <v>918827</v>
      </c>
      <c r="I466" s="50">
        <f t="shared" si="85"/>
        <v>0</v>
      </c>
      <c r="J466" s="50">
        <f t="shared" si="86"/>
        <v>1134.3543209876543</v>
      </c>
      <c r="K466" s="50">
        <f t="shared" si="87"/>
        <v>1052.4933668519243</v>
      </c>
      <c r="L466" s="50">
        <f t="shared" si="88"/>
        <v>1227302.4038193421</v>
      </c>
      <c r="M466" s="50"/>
      <c r="N466" s="93">
        <f t="shared" si="84"/>
        <v>1227302.4038193421</v>
      </c>
      <c r="O466" s="33"/>
    </row>
    <row r="467" spans="1:15" s="31" customFormat="1" x14ac:dyDescent="0.25">
      <c r="A467" s="35"/>
      <c r="B467" s="51" t="s">
        <v>321</v>
      </c>
      <c r="C467" s="35">
        <v>4</v>
      </c>
      <c r="D467" s="55">
        <v>52.364100000000001</v>
      </c>
      <c r="E467" s="102">
        <v>2258</v>
      </c>
      <c r="F467" s="134">
        <v>1255037.1000000001</v>
      </c>
      <c r="G467" s="41">
        <v>100</v>
      </c>
      <c r="H467" s="50">
        <f t="shared" si="89"/>
        <v>1255037.1000000001</v>
      </c>
      <c r="I467" s="50">
        <f t="shared" si="85"/>
        <v>0</v>
      </c>
      <c r="J467" s="50">
        <f t="shared" si="86"/>
        <v>555.8180248007086</v>
      </c>
      <c r="K467" s="50">
        <f t="shared" si="87"/>
        <v>1631.02966303887</v>
      </c>
      <c r="L467" s="50">
        <f t="shared" si="88"/>
        <v>2279083.1683192058</v>
      </c>
      <c r="M467" s="50"/>
      <c r="N467" s="93">
        <f t="shared" si="84"/>
        <v>2279083.1683192058</v>
      </c>
      <c r="O467" s="33"/>
    </row>
    <row r="468" spans="1:15" s="31" customFormat="1" x14ac:dyDescent="0.25">
      <c r="A468" s="35"/>
      <c r="B468" s="51" t="s">
        <v>197</v>
      </c>
      <c r="C468" s="35">
        <v>4</v>
      </c>
      <c r="D468" s="55">
        <v>28.741099999999999</v>
      </c>
      <c r="E468" s="102">
        <v>1102</v>
      </c>
      <c r="F468" s="134">
        <v>553106</v>
      </c>
      <c r="G468" s="41">
        <v>100</v>
      </c>
      <c r="H468" s="50">
        <f t="shared" si="89"/>
        <v>553106</v>
      </c>
      <c r="I468" s="50">
        <f t="shared" si="85"/>
        <v>0</v>
      </c>
      <c r="J468" s="50">
        <f t="shared" si="86"/>
        <v>501.91107078039926</v>
      </c>
      <c r="K468" s="50">
        <f t="shared" si="87"/>
        <v>1684.9366170591793</v>
      </c>
      <c r="L468" s="50">
        <f t="shared" si="88"/>
        <v>1862756.7801440081</v>
      </c>
      <c r="M468" s="50"/>
      <c r="N468" s="93">
        <f t="shared" si="84"/>
        <v>1862756.7801440081</v>
      </c>
      <c r="O468" s="33"/>
    </row>
    <row r="469" spans="1:15" s="31" customFormat="1" x14ac:dyDescent="0.25">
      <c r="A469" s="35"/>
      <c r="B469" s="51" t="s">
        <v>322</v>
      </c>
      <c r="C469" s="35">
        <v>4</v>
      </c>
      <c r="D469" s="55">
        <v>30.527899999999999</v>
      </c>
      <c r="E469" s="102">
        <v>1542</v>
      </c>
      <c r="F469" s="134">
        <v>625087.9</v>
      </c>
      <c r="G469" s="41">
        <v>100</v>
      </c>
      <c r="H469" s="50">
        <f t="shared" si="89"/>
        <v>625087.9</v>
      </c>
      <c r="I469" s="50">
        <f t="shared" si="85"/>
        <v>0</v>
      </c>
      <c r="J469" s="50">
        <f t="shared" si="86"/>
        <v>405.37477302204928</v>
      </c>
      <c r="K469" s="50">
        <f t="shared" si="87"/>
        <v>1781.4729148175293</v>
      </c>
      <c r="L469" s="50">
        <f t="shared" si="88"/>
        <v>2077275.5541215653</v>
      </c>
      <c r="M469" s="50"/>
      <c r="N469" s="93">
        <f t="shared" si="84"/>
        <v>2077275.5541215653</v>
      </c>
      <c r="O469" s="33"/>
    </row>
    <row r="470" spans="1:15" s="31" customFormat="1" x14ac:dyDescent="0.25">
      <c r="A470" s="35"/>
      <c r="B470" s="51" t="s">
        <v>323</v>
      </c>
      <c r="C470" s="35">
        <v>4</v>
      </c>
      <c r="D470" s="55">
        <v>35.814700000000002</v>
      </c>
      <c r="E470" s="102">
        <v>1738</v>
      </c>
      <c r="F470" s="134">
        <v>2106964.6</v>
      </c>
      <c r="G470" s="41">
        <v>100</v>
      </c>
      <c r="H470" s="50">
        <f t="shared" si="89"/>
        <v>2106964.6</v>
      </c>
      <c r="I470" s="50">
        <f t="shared" si="85"/>
        <v>0</v>
      </c>
      <c r="J470" s="50">
        <f t="shared" si="86"/>
        <v>1212.2926352128884</v>
      </c>
      <c r="K470" s="50">
        <f t="shared" si="87"/>
        <v>974.55505262669021</v>
      </c>
      <c r="L470" s="50">
        <f t="shared" si="88"/>
        <v>1497570.1639474006</v>
      </c>
      <c r="M470" s="50"/>
      <c r="N470" s="93">
        <f t="shared" si="84"/>
        <v>1497570.1639474006</v>
      </c>
      <c r="O470" s="33"/>
    </row>
    <row r="471" spans="1:15" s="31" customFormat="1" x14ac:dyDescent="0.25">
      <c r="A471" s="35"/>
      <c r="B471" s="51" t="s">
        <v>324</v>
      </c>
      <c r="C471" s="35">
        <v>4</v>
      </c>
      <c r="D471" s="55">
        <v>50.043500000000009</v>
      </c>
      <c r="E471" s="102">
        <v>2320</v>
      </c>
      <c r="F471" s="134">
        <v>806219.3</v>
      </c>
      <c r="G471" s="41">
        <v>100</v>
      </c>
      <c r="H471" s="50">
        <f t="shared" si="89"/>
        <v>806219.3</v>
      </c>
      <c r="I471" s="50">
        <f t="shared" si="85"/>
        <v>0</v>
      </c>
      <c r="J471" s="50">
        <f t="shared" si="86"/>
        <v>347.50831896551728</v>
      </c>
      <c r="K471" s="50">
        <f t="shared" si="87"/>
        <v>1839.3393688740614</v>
      </c>
      <c r="L471" s="50">
        <f t="shared" si="88"/>
        <v>2455347.2963862773</v>
      </c>
      <c r="M471" s="50"/>
      <c r="N471" s="93">
        <f t="shared" si="84"/>
        <v>2455347.2963862773</v>
      </c>
      <c r="O471" s="33"/>
    </row>
    <row r="472" spans="1:15" s="31" customFormat="1" x14ac:dyDescent="0.25">
      <c r="A472" s="35"/>
      <c r="B472" s="51" t="s">
        <v>325</v>
      </c>
      <c r="C472" s="35">
        <v>4</v>
      </c>
      <c r="D472" s="55">
        <v>22.613199999999999</v>
      </c>
      <c r="E472" s="102">
        <v>931</v>
      </c>
      <c r="F472" s="134">
        <v>772266.8</v>
      </c>
      <c r="G472" s="41">
        <v>100</v>
      </c>
      <c r="H472" s="50">
        <f t="shared" si="89"/>
        <v>772266.8</v>
      </c>
      <c r="I472" s="50">
        <f t="shared" si="85"/>
        <v>0</v>
      </c>
      <c r="J472" s="50">
        <f t="shared" si="86"/>
        <v>829.50247046186905</v>
      </c>
      <c r="K472" s="50">
        <f t="shared" si="87"/>
        <v>1357.3452173777096</v>
      </c>
      <c r="L472" s="50">
        <f t="shared" si="88"/>
        <v>1509846.1353093344</v>
      </c>
      <c r="M472" s="50"/>
      <c r="N472" s="93">
        <f t="shared" si="84"/>
        <v>1509846.1353093344</v>
      </c>
      <c r="O472" s="33"/>
    </row>
    <row r="473" spans="1:15" s="31" customFormat="1" x14ac:dyDescent="0.25">
      <c r="A473" s="35"/>
      <c r="B473" s="51" t="s">
        <v>868</v>
      </c>
      <c r="C473" s="35">
        <v>3</v>
      </c>
      <c r="D473" s="55">
        <v>15.1205</v>
      </c>
      <c r="E473" s="102">
        <v>9658</v>
      </c>
      <c r="F473" s="134">
        <v>40015544.5</v>
      </c>
      <c r="G473" s="41">
        <v>50</v>
      </c>
      <c r="H473" s="50">
        <f t="shared" si="89"/>
        <v>20007772.25</v>
      </c>
      <c r="I473" s="50">
        <f t="shared" si="85"/>
        <v>20007772.25</v>
      </c>
      <c r="J473" s="50">
        <f t="shared" si="86"/>
        <v>4143.2537274798096</v>
      </c>
      <c r="K473" s="50">
        <f t="shared" si="87"/>
        <v>-1956.406039640231</v>
      </c>
      <c r="L473" s="50">
        <f t="shared" si="88"/>
        <v>2827167.5602725842</v>
      </c>
      <c r="M473" s="50"/>
      <c r="N473" s="93">
        <f t="shared" si="84"/>
        <v>2827167.5602725842</v>
      </c>
      <c r="O473" s="33"/>
    </row>
    <row r="474" spans="1:15" s="31" customFormat="1" x14ac:dyDescent="0.25">
      <c r="A474" s="35"/>
      <c r="B474" s="51" t="s">
        <v>326</v>
      </c>
      <c r="C474" s="35">
        <v>4</v>
      </c>
      <c r="D474" s="55">
        <v>24.532899999999998</v>
      </c>
      <c r="E474" s="102">
        <v>1092</v>
      </c>
      <c r="F474" s="134">
        <v>490493.3</v>
      </c>
      <c r="G474" s="41">
        <v>100</v>
      </c>
      <c r="H474" s="50">
        <f t="shared" si="89"/>
        <v>490493.3</v>
      </c>
      <c r="I474" s="50">
        <f t="shared" si="85"/>
        <v>0</v>
      </c>
      <c r="J474" s="50">
        <f t="shared" si="86"/>
        <v>449.16968864468862</v>
      </c>
      <c r="K474" s="50">
        <f t="shared" si="87"/>
        <v>1737.6779991948899</v>
      </c>
      <c r="L474" s="50">
        <f t="shared" si="88"/>
        <v>1879778.0482868389</v>
      </c>
      <c r="M474" s="50"/>
      <c r="N474" s="93">
        <f t="shared" si="84"/>
        <v>1879778.0482868389</v>
      </c>
      <c r="O474" s="33"/>
    </row>
    <row r="475" spans="1:15" s="31" customFormat="1" x14ac:dyDescent="0.25">
      <c r="A475" s="35"/>
      <c r="B475" s="51" t="s">
        <v>327</v>
      </c>
      <c r="C475" s="35">
        <v>4</v>
      </c>
      <c r="D475" s="55">
        <v>34.783699999999996</v>
      </c>
      <c r="E475" s="102">
        <v>1639</v>
      </c>
      <c r="F475" s="134">
        <v>1527441.3</v>
      </c>
      <c r="G475" s="41">
        <v>100</v>
      </c>
      <c r="H475" s="50">
        <f t="shared" si="89"/>
        <v>1527441.3</v>
      </c>
      <c r="I475" s="50">
        <f t="shared" si="85"/>
        <v>0</v>
      </c>
      <c r="J475" s="50">
        <f t="shared" si="86"/>
        <v>931.93489932885905</v>
      </c>
      <c r="K475" s="50">
        <f t="shared" si="87"/>
        <v>1254.9127885107196</v>
      </c>
      <c r="L475" s="50">
        <f t="shared" si="88"/>
        <v>1694730.7282973512</v>
      </c>
      <c r="M475" s="50"/>
      <c r="N475" s="93">
        <f t="shared" si="84"/>
        <v>1694730.7282973512</v>
      </c>
      <c r="O475" s="33"/>
    </row>
    <row r="476" spans="1:15" s="31" customFormat="1" x14ac:dyDescent="0.25">
      <c r="A476" s="35"/>
      <c r="B476" s="51" t="s">
        <v>328</v>
      </c>
      <c r="C476" s="35">
        <v>4</v>
      </c>
      <c r="D476" s="55">
        <v>42.847299999999997</v>
      </c>
      <c r="E476" s="102">
        <v>2634</v>
      </c>
      <c r="F476" s="134">
        <v>3399092</v>
      </c>
      <c r="G476" s="41">
        <v>100</v>
      </c>
      <c r="H476" s="50">
        <f t="shared" si="89"/>
        <v>3399092</v>
      </c>
      <c r="I476" s="50">
        <f t="shared" si="85"/>
        <v>0</v>
      </c>
      <c r="J476" s="50">
        <f t="shared" si="86"/>
        <v>1290.4677296886864</v>
      </c>
      <c r="K476" s="50">
        <f t="shared" si="87"/>
        <v>896.37995815089221</v>
      </c>
      <c r="L476" s="50">
        <f t="shared" si="88"/>
        <v>1727007.3288760374</v>
      </c>
      <c r="M476" s="50"/>
      <c r="N476" s="93">
        <f t="shared" si="84"/>
        <v>1727007.3288760374</v>
      </c>
      <c r="O476" s="33"/>
    </row>
    <row r="477" spans="1:15" s="31" customFormat="1" x14ac:dyDescent="0.25">
      <c r="A477" s="35"/>
      <c r="B477" s="51" t="s">
        <v>329</v>
      </c>
      <c r="C477" s="35">
        <v>4</v>
      </c>
      <c r="D477" s="55">
        <v>27.030799999999999</v>
      </c>
      <c r="E477" s="102">
        <v>1294</v>
      </c>
      <c r="F477" s="134">
        <v>5023739.3</v>
      </c>
      <c r="G477" s="41">
        <v>100</v>
      </c>
      <c r="H477" s="50">
        <f t="shared" si="89"/>
        <v>5023739.3</v>
      </c>
      <c r="I477" s="50">
        <f t="shared" si="85"/>
        <v>0</v>
      </c>
      <c r="J477" s="50">
        <f t="shared" si="86"/>
        <v>3882.3333075734158</v>
      </c>
      <c r="K477" s="50">
        <f t="shared" si="87"/>
        <v>-1695.4856197338372</v>
      </c>
      <c r="L477" s="50">
        <f t="shared" si="88"/>
        <v>519053.76338538749</v>
      </c>
      <c r="M477" s="50"/>
      <c r="N477" s="93">
        <f t="shared" si="84"/>
        <v>519053.76338538749</v>
      </c>
      <c r="O477" s="33"/>
    </row>
    <row r="478" spans="1:15" s="31" customFormat="1" x14ac:dyDescent="0.25">
      <c r="A478" s="35"/>
      <c r="B478" s="51" t="s">
        <v>330</v>
      </c>
      <c r="C478" s="35">
        <v>4</v>
      </c>
      <c r="D478" s="55">
        <v>20.4026</v>
      </c>
      <c r="E478" s="102">
        <v>949</v>
      </c>
      <c r="F478" s="134">
        <v>1037246.3</v>
      </c>
      <c r="G478" s="41">
        <v>100</v>
      </c>
      <c r="H478" s="50">
        <f t="shared" si="89"/>
        <v>1037246.3</v>
      </c>
      <c r="I478" s="50">
        <f t="shared" si="85"/>
        <v>0</v>
      </c>
      <c r="J478" s="50">
        <f t="shared" si="86"/>
        <v>1092.9887249736564</v>
      </c>
      <c r="K478" s="50">
        <f t="shared" si="87"/>
        <v>1093.8589628659222</v>
      </c>
      <c r="L478" s="50">
        <f t="shared" si="88"/>
        <v>1285406.8761459466</v>
      </c>
      <c r="M478" s="50"/>
      <c r="N478" s="93">
        <f t="shared" si="84"/>
        <v>1285406.8761459466</v>
      </c>
      <c r="O478" s="33"/>
    </row>
    <row r="479" spans="1:15" s="31" customFormat="1" x14ac:dyDescent="0.25">
      <c r="A479" s="35"/>
      <c r="B479" s="51" t="s">
        <v>301</v>
      </c>
      <c r="C479" s="35">
        <v>4</v>
      </c>
      <c r="D479" s="55">
        <v>38.792499999999997</v>
      </c>
      <c r="E479" s="102">
        <v>1212</v>
      </c>
      <c r="F479" s="134">
        <v>771935.3</v>
      </c>
      <c r="G479" s="41">
        <v>100</v>
      </c>
      <c r="H479" s="50">
        <f t="shared" si="89"/>
        <v>771935.3</v>
      </c>
      <c r="I479" s="50">
        <f t="shared" si="85"/>
        <v>0</v>
      </c>
      <c r="J479" s="50">
        <f t="shared" si="86"/>
        <v>636.91031353135315</v>
      </c>
      <c r="K479" s="50">
        <f t="shared" si="87"/>
        <v>1549.9373743082256</v>
      </c>
      <c r="L479" s="50">
        <f t="shared" si="88"/>
        <v>1839115.051288093</v>
      </c>
      <c r="M479" s="50"/>
      <c r="N479" s="93">
        <f t="shared" si="84"/>
        <v>1839115.051288093</v>
      </c>
      <c r="O479" s="33"/>
    </row>
    <row r="480" spans="1:15" s="31" customFormat="1" x14ac:dyDescent="0.25">
      <c r="A480" s="35"/>
      <c r="B480" s="51" t="s">
        <v>331</v>
      </c>
      <c r="C480" s="35">
        <v>4</v>
      </c>
      <c r="D480" s="55">
        <v>27.402800000000003</v>
      </c>
      <c r="E480" s="102">
        <v>1177</v>
      </c>
      <c r="F480" s="134">
        <v>863274.4</v>
      </c>
      <c r="G480" s="41">
        <v>100</v>
      </c>
      <c r="H480" s="50">
        <f t="shared" si="89"/>
        <v>863274.4</v>
      </c>
      <c r="I480" s="50">
        <f t="shared" si="85"/>
        <v>0</v>
      </c>
      <c r="J480" s="50">
        <f t="shared" si="86"/>
        <v>733.45318606627018</v>
      </c>
      <c r="K480" s="50">
        <f t="shared" si="87"/>
        <v>1453.3945017733085</v>
      </c>
      <c r="L480" s="50">
        <f t="shared" si="88"/>
        <v>1685722.0589455627</v>
      </c>
      <c r="M480" s="50"/>
      <c r="N480" s="93">
        <f t="shared" si="84"/>
        <v>1685722.0589455627</v>
      </c>
      <c r="O480" s="33"/>
    </row>
    <row r="481" spans="1:15" s="31" customFormat="1" x14ac:dyDescent="0.25">
      <c r="A481" s="35"/>
      <c r="B481" s="51" t="s">
        <v>332</v>
      </c>
      <c r="C481" s="35">
        <v>4</v>
      </c>
      <c r="D481" s="55">
        <v>19.755499999999998</v>
      </c>
      <c r="E481" s="102">
        <v>1216</v>
      </c>
      <c r="F481" s="134">
        <v>2928939.2</v>
      </c>
      <c r="G481" s="41">
        <v>100</v>
      </c>
      <c r="H481" s="50">
        <f t="shared" si="89"/>
        <v>2928939.2</v>
      </c>
      <c r="I481" s="50">
        <f t="shared" si="85"/>
        <v>0</v>
      </c>
      <c r="J481" s="50">
        <f t="shared" si="86"/>
        <v>2408.6671052631582</v>
      </c>
      <c r="K481" s="50">
        <f t="shared" si="87"/>
        <v>-221.81941742357958</v>
      </c>
      <c r="L481" s="50">
        <f t="shared" si="88"/>
        <v>456095.60633532482</v>
      </c>
      <c r="M481" s="50"/>
      <c r="N481" s="93">
        <f t="shared" si="84"/>
        <v>456095.60633532482</v>
      </c>
      <c r="O481" s="33"/>
    </row>
    <row r="482" spans="1:15" s="31" customFormat="1" x14ac:dyDescent="0.25">
      <c r="A482" s="35"/>
      <c r="B482" s="51" t="s">
        <v>333</v>
      </c>
      <c r="C482" s="35">
        <v>4</v>
      </c>
      <c r="D482" s="55">
        <v>31.557099999999998</v>
      </c>
      <c r="E482" s="102">
        <v>511</v>
      </c>
      <c r="F482" s="134">
        <v>346905.2</v>
      </c>
      <c r="G482" s="41">
        <v>100</v>
      </c>
      <c r="H482" s="50">
        <f t="shared" si="89"/>
        <v>346905.2</v>
      </c>
      <c r="I482" s="50">
        <f t="shared" si="85"/>
        <v>0</v>
      </c>
      <c r="J482" s="50">
        <f t="shared" si="86"/>
        <v>678.87514677103718</v>
      </c>
      <c r="K482" s="50">
        <f t="shared" si="87"/>
        <v>1507.9725410685414</v>
      </c>
      <c r="L482" s="50">
        <f t="shared" si="88"/>
        <v>1564897.40752569</v>
      </c>
      <c r="M482" s="50"/>
      <c r="N482" s="93">
        <f t="shared" si="84"/>
        <v>1564897.40752569</v>
      </c>
      <c r="O482" s="33"/>
    </row>
    <row r="483" spans="1:15" s="31" customFormat="1" x14ac:dyDescent="0.25">
      <c r="A483" s="35"/>
      <c r="B483" s="51" t="s">
        <v>334</v>
      </c>
      <c r="C483" s="35">
        <v>4</v>
      </c>
      <c r="D483" s="55">
        <v>3.6592000000000002</v>
      </c>
      <c r="E483" s="102">
        <v>1311</v>
      </c>
      <c r="F483" s="134">
        <v>3137869</v>
      </c>
      <c r="G483" s="41">
        <v>100</v>
      </c>
      <c r="H483" s="50">
        <f t="shared" si="89"/>
        <v>3137869</v>
      </c>
      <c r="I483" s="50">
        <f t="shared" si="85"/>
        <v>0</v>
      </c>
      <c r="J483" s="50">
        <f t="shared" si="86"/>
        <v>2393.4927536231885</v>
      </c>
      <c r="K483" s="50">
        <f t="shared" si="87"/>
        <v>-206.64506578360988</v>
      </c>
      <c r="L483" s="50">
        <f t="shared" si="88"/>
        <v>392779.21151186718</v>
      </c>
      <c r="M483" s="50"/>
      <c r="N483" s="93">
        <f t="shared" si="84"/>
        <v>392779.21151186718</v>
      </c>
      <c r="O483" s="33"/>
    </row>
    <row r="484" spans="1:15" s="31" customFormat="1" x14ac:dyDescent="0.25">
      <c r="A484" s="35"/>
      <c r="B484" s="51" t="s">
        <v>335</v>
      </c>
      <c r="C484" s="35">
        <v>4</v>
      </c>
      <c r="D484" s="55">
        <v>3.3653</v>
      </c>
      <c r="E484" s="102">
        <v>1148</v>
      </c>
      <c r="F484" s="134">
        <v>1332609.6000000001</v>
      </c>
      <c r="G484" s="41">
        <v>100</v>
      </c>
      <c r="H484" s="50">
        <f t="shared" si="89"/>
        <v>1332609.6000000001</v>
      </c>
      <c r="I484" s="50">
        <f t="shared" si="85"/>
        <v>0</v>
      </c>
      <c r="J484" s="50">
        <f t="shared" si="86"/>
        <v>1160.8097560975611</v>
      </c>
      <c r="K484" s="50">
        <f t="shared" si="87"/>
        <v>1026.0379317420175</v>
      </c>
      <c r="L484" s="50">
        <f t="shared" si="88"/>
        <v>1190448.2240863226</v>
      </c>
      <c r="M484" s="50"/>
      <c r="N484" s="93">
        <f t="shared" si="84"/>
        <v>1190448.2240863226</v>
      </c>
      <c r="O484" s="33"/>
    </row>
    <row r="485" spans="1:15" s="31" customFormat="1" x14ac:dyDescent="0.25">
      <c r="A485" s="35"/>
      <c r="B485" s="51" t="s">
        <v>336</v>
      </c>
      <c r="C485" s="35">
        <v>4</v>
      </c>
      <c r="D485" s="55">
        <v>13.880999999999998</v>
      </c>
      <c r="E485" s="102">
        <v>705</v>
      </c>
      <c r="F485" s="134">
        <v>496139.2</v>
      </c>
      <c r="G485" s="41">
        <v>100</v>
      </c>
      <c r="H485" s="50">
        <f t="shared" si="89"/>
        <v>496139.2</v>
      </c>
      <c r="I485" s="50">
        <f t="shared" si="85"/>
        <v>0</v>
      </c>
      <c r="J485" s="50">
        <f t="shared" si="86"/>
        <v>703.74354609929082</v>
      </c>
      <c r="K485" s="50">
        <f t="shared" si="87"/>
        <v>1483.1041417402878</v>
      </c>
      <c r="L485" s="50">
        <f t="shared" si="88"/>
        <v>1500334.776403198</v>
      </c>
      <c r="M485" s="50"/>
      <c r="N485" s="93">
        <f t="shared" si="84"/>
        <v>1500334.776403198</v>
      </c>
      <c r="O485" s="33"/>
    </row>
    <row r="486" spans="1:15" s="31" customFormat="1" x14ac:dyDescent="0.25">
      <c r="A486" s="35"/>
      <c r="B486" s="51" t="s">
        <v>337</v>
      </c>
      <c r="C486" s="35">
        <v>4</v>
      </c>
      <c r="D486" s="55">
        <v>30.09</v>
      </c>
      <c r="E486" s="102">
        <v>711</v>
      </c>
      <c r="F486" s="134">
        <v>552586.69999999995</v>
      </c>
      <c r="G486" s="41">
        <v>100</v>
      </c>
      <c r="H486" s="50">
        <f t="shared" si="89"/>
        <v>552586.69999999995</v>
      </c>
      <c r="I486" s="50">
        <f t="shared" si="85"/>
        <v>0</v>
      </c>
      <c r="J486" s="50">
        <f t="shared" si="86"/>
        <v>777.19648382559774</v>
      </c>
      <c r="K486" s="50">
        <f t="shared" si="87"/>
        <v>1409.651204013981</v>
      </c>
      <c r="L486" s="50">
        <f t="shared" si="88"/>
        <v>1532426.2550738722</v>
      </c>
      <c r="M486" s="50"/>
      <c r="N486" s="93">
        <f t="shared" si="84"/>
        <v>1532426.2550738722</v>
      </c>
      <c r="O486" s="33"/>
    </row>
    <row r="487" spans="1:15" s="31" customFormat="1" x14ac:dyDescent="0.25">
      <c r="A487" s="35"/>
      <c r="B487" s="51" t="s">
        <v>338</v>
      </c>
      <c r="C487" s="35">
        <v>4</v>
      </c>
      <c r="D487" s="55">
        <v>55.488399999999999</v>
      </c>
      <c r="E487" s="102">
        <v>1998</v>
      </c>
      <c r="F487" s="134">
        <v>1000432.3</v>
      </c>
      <c r="G487" s="41">
        <v>100</v>
      </c>
      <c r="H487" s="50">
        <f t="shared" si="89"/>
        <v>1000432.3</v>
      </c>
      <c r="I487" s="50">
        <f t="shared" si="85"/>
        <v>0</v>
      </c>
      <c r="J487" s="50">
        <f t="shared" si="86"/>
        <v>500.71686686686689</v>
      </c>
      <c r="K487" s="50">
        <f t="shared" si="87"/>
        <v>1686.1308209727117</v>
      </c>
      <c r="L487" s="50">
        <f t="shared" si="88"/>
        <v>2268193.971737484</v>
      </c>
      <c r="M487" s="50"/>
      <c r="N487" s="93">
        <f t="shared" si="84"/>
        <v>2268193.971737484</v>
      </c>
      <c r="O487" s="33"/>
    </row>
    <row r="488" spans="1:15" s="31" customFormat="1" x14ac:dyDescent="0.25">
      <c r="A488" s="35"/>
      <c r="B488" s="51" t="s">
        <v>339</v>
      </c>
      <c r="C488" s="35">
        <v>4</v>
      </c>
      <c r="D488" s="55">
        <v>30.717099999999999</v>
      </c>
      <c r="E488" s="102">
        <v>1552</v>
      </c>
      <c r="F488" s="134">
        <v>2294548.4</v>
      </c>
      <c r="G488" s="41">
        <v>100</v>
      </c>
      <c r="H488" s="50">
        <f t="shared" si="89"/>
        <v>2294548.4</v>
      </c>
      <c r="I488" s="50">
        <f t="shared" si="85"/>
        <v>0</v>
      </c>
      <c r="J488" s="50">
        <f t="shared" si="86"/>
        <v>1478.4461340206185</v>
      </c>
      <c r="K488" s="50">
        <f t="shared" si="87"/>
        <v>708.40155381896011</v>
      </c>
      <c r="L488" s="50">
        <f t="shared" si="88"/>
        <v>1196813.2842541367</v>
      </c>
      <c r="M488" s="50"/>
      <c r="N488" s="93">
        <f t="shared" si="84"/>
        <v>1196813.2842541367</v>
      </c>
      <c r="O488" s="33"/>
    </row>
    <row r="489" spans="1:15" s="31" customFormat="1" x14ac:dyDescent="0.25">
      <c r="A489" s="35"/>
      <c r="B489" s="51" t="s">
        <v>340</v>
      </c>
      <c r="C489" s="35">
        <v>4</v>
      </c>
      <c r="D489" s="55">
        <v>26.287699999999997</v>
      </c>
      <c r="E489" s="102">
        <v>1375</v>
      </c>
      <c r="F489" s="134">
        <v>1196832.8999999999</v>
      </c>
      <c r="G489" s="41">
        <v>100</v>
      </c>
      <c r="H489" s="50">
        <f t="shared" si="89"/>
        <v>1196832.8999999999</v>
      </c>
      <c r="I489" s="50">
        <f t="shared" si="85"/>
        <v>0</v>
      </c>
      <c r="J489" s="50">
        <f t="shared" si="86"/>
        <v>870.42392727272716</v>
      </c>
      <c r="K489" s="50">
        <f t="shared" si="87"/>
        <v>1316.4237605668513</v>
      </c>
      <c r="L489" s="50">
        <f t="shared" si="88"/>
        <v>1622804.9460227354</v>
      </c>
      <c r="M489" s="50"/>
      <c r="N489" s="93">
        <f t="shared" si="84"/>
        <v>1622804.9460227354</v>
      </c>
      <c r="O489" s="33"/>
    </row>
    <row r="490" spans="1:15" s="31" customFormat="1" x14ac:dyDescent="0.25">
      <c r="A490" s="35"/>
      <c r="B490" s="51" t="s">
        <v>341</v>
      </c>
      <c r="C490" s="35">
        <v>4</v>
      </c>
      <c r="D490" s="55">
        <v>25.453600000000002</v>
      </c>
      <c r="E490" s="102">
        <v>1057</v>
      </c>
      <c r="F490" s="134">
        <v>454220.6</v>
      </c>
      <c r="G490" s="41">
        <v>100</v>
      </c>
      <c r="H490" s="50">
        <f t="shared" si="89"/>
        <v>454220.6</v>
      </c>
      <c r="I490" s="50">
        <f t="shared" si="85"/>
        <v>0</v>
      </c>
      <c r="J490" s="50">
        <f t="shared" si="86"/>
        <v>429.726206244087</v>
      </c>
      <c r="K490" s="50">
        <f t="shared" si="87"/>
        <v>1757.1214815954916</v>
      </c>
      <c r="L490" s="50">
        <f t="shared" si="88"/>
        <v>1891028.7410953688</v>
      </c>
      <c r="M490" s="50"/>
      <c r="N490" s="93">
        <f t="shared" si="84"/>
        <v>1891028.7410953688</v>
      </c>
      <c r="O490" s="33"/>
    </row>
    <row r="491" spans="1:15" s="31" customFormat="1" x14ac:dyDescent="0.25">
      <c r="A491" s="35"/>
      <c r="B491" s="51" t="s">
        <v>342</v>
      </c>
      <c r="C491" s="35">
        <v>4</v>
      </c>
      <c r="D491" s="55">
        <v>29.825800000000001</v>
      </c>
      <c r="E491" s="102">
        <v>1709</v>
      </c>
      <c r="F491" s="134">
        <v>931411.4</v>
      </c>
      <c r="G491" s="41">
        <v>100</v>
      </c>
      <c r="H491" s="50">
        <f t="shared" si="89"/>
        <v>931411.4</v>
      </c>
      <c r="I491" s="50">
        <f t="shared" si="85"/>
        <v>0</v>
      </c>
      <c r="J491" s="50">
        <f t="shared" si="86"/>
        <v>545.00374488004684</v>
      </c>
      <c r="K491" s="50">
        <f t="shared" si="87"/>
        <v>1641.8439429595319</v>
      </c>
      <c r="L491" s="50">
        <f t="shared" si="88"/>
        <v>2005682.0570648424</v>
      </c>
      <c r="M491" s="50"/>
      <c r="N491" s="93">
        <f t="shared" si="84"/>
        <v>2005682.0570648424</v>
      </c>
      <c r="O491" s="33"/>
    </row>
    <row r="492" spans="1:15" s="31" customFormat="1" x14ac:dyDescent="0.25">
      <c r="A492" s="35"/>
      <c r="B492" s="51" t="s">
        <v>787</v>
      </c>
      <c r="C492" s="35">
        <v>4</v>
      </c>
      <c r="D492" s="55">
        <v>33.023499999999999</v>
      </c>
      <c r="E492" s="102">
        <v>1770</v>
      </c>
      <c r="F492" s="134">
        <v>1532822</v>
      </c>
      <c r="G492" s="41">
        <v>100</v>
      </c>
      <c r="H492" s="50">
        <f t="shared" si="89"/>
        <v>1532822</v>
      </c>
      <c r="I492" s="50">
        <f t="shared" si="85"/>
        <v>0</v>
      </c>
      <c r="J492" s="50">
        <f t="shared" si="86"/>
        <v>866.00112994350286</v>
      </c>
      <c r="K492" s="50">
        <f t="shared" si="87"/>
        <v>1320.8465578960759</v>
      </c>
      <c r="L492" s="50">
        <f t="shared" si="88"/>
        <v>1776392.6880303933</v>
      </c>
      <c r="M492" s="50"/>
      <c r="N492" s="93">
        <f t="shared" si="84"/>
        <v>1776392.6880303933</v>
      </c>
      <c r="O492" s="33"/>
    </row>
    <row r="493" spans="1:15" s="31" customFormat="1" x14ac:dyDescent="0.25">
      <c r="A493" s="35"/>
      <c r="B493" s="51" t="s">
        <v>343</v>
      </c>
      <c r="C493" s="35">
        <v>4</v>
      </c>
      <c r="D493" s="55">
        <v>30.994699999999998</v>
      </c>
      <c r="E493" s="102">
        <v>993</v>
      </c>
      <c r="F493" s="134">
        <v>549338.4</v>
      </c>
      <c r="G493" s="41">
        <v>100</v>
      </c>
      <c r="H493" s="50">
        <f t="shared" si="89"/>
        <v>549338.4</v>
      </c>
      <c r="I493" s="50">
        <f t="shared" si="85"/>
        <v>0</v>
      </c>
      <c r="J493" s="50">
        <f t="shared" si="86"/>
        <v>553.21087613293059</v>
      </c>
      <c r="K493" s="50">
        <f t="shared" si="87"/>
        <v>1633.6368117066481</v>
      </c>
      <c r="L493" s="50">
        <f t="shared" si="88"/>
        <v>1802169.7924311166</v>
      </c>
      <c r="M493" s="50"/>
      <c r="N493" s="93">
        <f t="shared" si="84"/>
        <v>1802169.7924311166</v>
      </c>
      <c r="O493" s="33"/>
    </row>
    <row r="494" spans="1:15" s="31" customFormat="1" x14ac:dyDescent="0.25">
      <c r="A494" s="35"/>
      <c r="B494" s="51" t="s">
        <v>344</v>
      </c>
      <c r="C494" s="35">
        <v>4</v>
      </c>
      <c r="D494" s="55">
        <v>35.313499999999998</v>
      </c>
      <c r="E494" s="102">
        <v>1780</v>
      </c>
      <c r="F494" s="134">
        <v>818494.3</v>
      </c>
      <c r="G494" s="41">
        <v>100</v>
      </c>
      <c r="H494" s="50">
        <f t="shared" si="89"/>
        <v>818494.3</v>
      </c>
      <c r="I494" s="50">
        <f t="shared" si="85"/>
        <v>0</v>
      </c>
      <c r="J494" s="50">
        <f t="shared" si="86"/>
        <v>459.82825842696633</v>
      </c>
      <c r="K494" s="50">
        <f t="shared" si="87"/>
        <v>1727.0194294126122</v>
      </c>
      <c r="L494" s="50">
        <f t="shared" si="88"/>
        <v>2126821.8385630921</v>
      </c>
      <c r="M494" s="50"/>
      <c r="N494" s="93">
        <f t="shared" si="84"/>
        <v>2126821.8385630921</v>
      </c>
      <c r="O494" s="33"/>
    </row>
    <row r="495" spans="1:15" s="31" customFormat="1" x14ac:dyDescent="0.25">
      <c r="A495" s="35"/>
      <c r="B495" s="51" t="s">
        <v>143</v>
      </c>
      <c r="C495" s="35">
        <v>4</v>
      </c>
      <c r="D495" s="55">
        <v>21.177500000000002</v>
      </c>
      <c r="E495" s="102">
        <v>883</v>
      </c>
      <c r="F495" s="134">
        <v>424720.8</v>
      </c>
      <c r="G495" s="41">
        <v>100</v>
      </c>
      <c r="H495" s="50">
        <f t="shared" si="89"/>
        <v>424720.8</v>
      </c>
      <c r="I495" s="50">
        <f t="shared" si="85"/>
        <v>0</v>
      </c>
      <c r="J495" s="50">
        <f t="shared" si="86"/>
        <v>480.99750849377125</v>
      </c>
      <c r="K495" s="50">
        <f t="shared" si="87"/>
        <v>1705.8501793458074</v>
      </c>
      <c r="L495" s="50">
        <f t="shared" si="88"/>
        <v>1775380.7841980876</v>
      </c>
      <c r="M495" s="50"/>
      <c r="N495" s="93">
        <f t="shared" si="84"/>
        <v>1775380.7841980876</v>
      </c>
      <c r="O495" s="33"/>
    </row>
    <row r="496" spans="1:15" s="31" customFormat="1" x14ac:dyDescent="0.25">
      <c r="A496" s="35"/>
      <c r="B496" s="51" t="s">
        <v>788</v>
      </c>
      <c r="C496" s="35">
        <v>4</v>
      </c>
      <c r="D496" s="55">
        <v>3.9474999999999998</v>
      </c>
      <c r="E496" s="102">
        <v>504</v>
      </c>
      <c r="F496" s="134">
        <v>692230.4</v>
      </c>
      <c r="G496" s="41">
        <v>100</v>
      </c>
      <c r="H496" s="50">
        <f t="shared" si="89"/>
        <v>692230.4</v>
      </c>
      <c r="I496" s="50">
        <f t="shared" si="85"/>
        <v>0</v>
      </c>
      <c r="J496" s="50">
        <f t="shared" si="86"/>
        <v>1373.4730158730158</v>
      </c>
      <c r="K496" s="50">
        <f t="shared" si="87"/>
        <v>813.3746719665628</v>
      </c>
      <c r="L496" s="50">
        <f t="shared" si="88"/>
        <v>835588.1526806514</v>
      </c>
      <c r="M496" s="50"/>
      <c r="N496" s="93">
        <f t="shared" si="84"/>
        <v>835588.1526806514</v>
      </c>
      <c r="O496" s="33"/>
    </row>
    <row r="497" spans="1:15" s="31" customFormat="1" x14ac:dyDescent="0.25">
      <c r="A497" s="35"/>
      <c r="B497" s="51" t="s">
        <v>345</v>
      </c>
      <c r="C497" s="35">
        <v>4</v>
      </c>
      <c r="D497" s="55">
        <v>27.792899999999999</v>
      </c>
      <c r="E497" s="102">
        <v>952</v>
      </c>
      <c r="F497" s="134">
        <v>447138.5</v>
      </c>
      <c r="G497" s="41">
        <v>100</v>
      </c>
      <c r="H497" s="50">
        <f>F497*G497/100</f>
        <v>447138.5</v>
      </c>
      <c r="I497" s="50">
        <f t="shared" si="85"/>
        <v>0</v>
      </c>
      <c r="J497" s="50">
        <f>F497/E497</f>
        <v>469.68329831932772</v>
      </c>
      <c r="K497" s="50">
        <f t="shared" si="87"/>
        <v>1717.164389520251</v>
      </c>
      <c r="L497" s="50">
        <f t="shared" si="88"/>
        <v>1841406.2712663102</v>
      </c>
      <c r="M497" s="50"/>
      <c r="N497" s="93">
        <f t="shared" si="84"/>
        <v>1841406.2712663102</v>
      </c>
      <c r="O497" s="33"/>
    </row>
    <row r="498" spans="1:15" s="31" customFormat="1" x14ac:dyDescent="0.25">
      <c r="A498" s="35"/>
      <c r="B498" s="51" t="s">
        <v>789</v>
      </c>
      <c r="C498" s="35">
        <v>4</v>
      </c>
      <c r="D498" s="55">
        <v>28.8416</v>
      </c>
      <c r="E498" s="102">
        <v>2209</v>
      </c>
      <c r="F498" s="134">
        <v>3261282.3</v>
      </c>
      <c r="G498" s="41">
        <v>100</v>
      </c>
      <c r="H498" s="50">
        <f t="shared" si="89"/>
        <v>3261282.3</v>
      </c>
      <c r="I498" s="50">
        <f t="shared" si="85"/>
        <v>0</v>
      </c>
      <c r="J498" s="50">
        <f t="shared" si="86"/>
        <v>1476.3613852421909</v>
      </c>
      <c r="K498" s="50">
        <f t="shared" si="87"/>
        <v>710.48630259738775</v>
      </c>
      <c r="L498" s="50">
        <f t="shared" si="88"/>
        <v>1374563.3943894776</v>
      </c>
      <c r="M498" s="50"/>
      <c r="N498" s="93">
        <f t="shared" si="84"/>
        <v>1374563.3943894776</v>
      </c>
      <c r="O498" s="33"/>
    </row>
    <row r="499" spans="1:15" s="31" customFormat="1" x14ac:dyDescent="0.25">
      <c r="A499" s="35"/>
      <c r="B499" s="51" t="s">
        <v>790</v>
      </c>
      <c r="C499" s="35">
        <v>4</v>
      </c>
      <c r="D499" s="55">
        <v>24.596599999999999</v>
      </c>
      <c r="E499" s="102">
        <v>740</v>
      </c>
      <c r="F499" s="134">
        <v>347722.8</v>
      </c>
      <c r="G499" s="41">
        <v>100</v>
      </c>
      <c r="H499" s="50">
        <f t="shared" si="89"/>
        <v>347722.8</v>
      </c>
      <c r="I499" s="50">
        <f t="shared" si="85"/>
        <v>0</v>
      </c>
      <c r="J499" s="50">
        <f t="shared" si="86"/>
        <v>469.89567567567565</v>
      </c>
      <c r="K499" s="50">
        <f t="shared" si="87"/>
        <v>1716.952012163903</v>
      </c>
      <c r="L499" s="50">
        <f t="shared" si="88"/>
        <v>1763105.2413650437</v>
      </c>
      <c r="M499" s="50"/>
      <c r="N499" s="93">
        <f t="shared" si="84"/>
        <v>1763105.2413650437</v>
      </c>
      <c r="O499" s="33"/>
    </row>
    <row r="500" spans="1:15" s="31" customFormat="1" x14ac:dyDescent="0.25">
      <c r="A500" s="35"/>
      <c r="B500" s="51" t="s">
        <v>346</v>
      </c>
      <c r="C500" s="35">
        <v>4</v>
      </c>
      <c r="D500" s="55">
        <v>21.978000000000002</v>
      </c>
      <c r="E500" s="102">
        <v>1431</v>
      </c>
      <c r="F500" s="134">
        <v>592372.80000000005</v>
      </c>
      <c r="G500" s="41">
        <v>100</v>
      </c>
      <c r="H500" s="50">
        <f t="shared" si="89"/>
        <v>592372.80000000005</v>
      </c>
      <c r="I500" s="50">
        <f t="shared" si="85"/>
        <v>0</v>
      </c>
      <c r="J500" s="50">
        <f t="shared" si="86"/>
        <v>413.95723270440254</v>
      </c>
      <c r="K500" s="50">
        <f t="shared" si="87"/>
        <v>1772.8904551351761</v>
      </c>
      <c r="L500" s="50">
        <f t="shared" si="88"/>
        <v>1990724.2216537995</v>
      </c>
      <c r="M500" s="50"/>
      <c r="N500" s="93">
        <f t="shared" si="84"/>
        <v>1990724.2216537995</v>
      </c>
      <c r="O500" s="33"/>
    </row>
    <row r="501" spans="1:15" s="31" customFormat="1" x14ac:dyDescent="0.25">
      <c r="A501" s="35"/>
      <c r="B501" s="51" t="s">
        <v>347</v>
      </c>
      <c r="C501" s="35">
        <v>4</v>
      </c>
      <c r="D501" s="55">
        <v>14.0153</v>
      </c>
      <c r="E501" s="102">
        <v>583</v>
      </c>
      <c r="F501" s="134">
        <v>465578.6</v>
      </c>
      <c r="G501" s="41">
        <v>100</v>
      </c>
      <c r="H501" s="50">
        <f t="shared" si="89"/>
        <v>465578.6</v>
      </c>
      <c r="I501" s="50">
        <f t="shared" si="85"/>
        <v>0</v>
      </c>
      <c r="J501" s="50">
        <f t="shared" si="86"/>
        <v>798.59108061749566</v>
      </c>
      <c r="K501" s="50">
        <f t="shared" si="87"/>
        <v>1388.2566072220829</v>
      </c>
      <c r="L501" s="50">
        <f t="shared" si="88"/>
        <v>1388278.8941889945</v>
      </c>
      <c r="M501" s="50"/>
      <c r="N501" s="93">
        <f t="shared" si="84"/>
        <v>1388278.8941889945</v>
      </c>
      <c r="O501" s="33"/>
    </row>
    <row r="502" spans="1:15" s="31" customFormat="1" x14ac:dyDescent="0.25">
      <c r="A502" s="35"/>
      <c r="B502" s="4"/>
      <c r="C502" s="4"/>
      <c r="D502" s="55">
        <v>0</v>
      </c>
      <c r="E502" s="104"/>
      <c r="F502" s="32"/>
      <c r="G502" s="41"/>
      <c r="H502" s="42"/>
      <c r="I502" s="50"/>
      <c r="J502" s="50"/>
      <c r="K502" s="50"/>
      <c r="L502" s="50"/>
      <c r="M502" s="50"/>
      <c r="N502" s="93"/>
      <c r="O502" s="33"/>
    </row>
    <row r="503" spans="1:15" s="31" customFormat="1" x14ac:dyDescent="0.25">
      <c r="A503" s="30" t="s">
        <v>348</v>
      </c>
      <c r="B503" s="43" t="s">
        <v>2</v>
      </c>
      <c r="C503" s="44"/>
      <c r="D503" s="3">
        <v>754.17770000000007</v>
      </c>
      <c r="E503" s="105">
        <f>E504</f>
        <v>40527</v>
      </c>
      <c r="F503" s="37"/>
      <c r="G503" s="41"/>
      <c r="H503" s="37">
        <f>H505</f>
        <v>6280157.4500000002</v>
      </c>
      <c r="I503" s="37">
        <f>I505</f>
        <v>-6280157.4500000002</v>
      </c>
      <c r="J503" s="50"/>
      <c r="K503" s="50"/>
      <c r="L503" s="50"/>
      <c r="M503" s="46">
        <f>M505</f>
        <v>17678286.220983207</v>
      </c>
      <c r="N503" s="91">
        <f t="shared" si="84"/>
        <v>17678286.220983207</v>
      </c>
      <c r="O503" s="33"/>
    </row>
    <row r="504" spans="1:15" s="31" customFormat="1" x14ac:dyDescent="0.25">
      <c r="A504" s="30" t="s">
        <v>348</v>
      </c>
      <c r="B504" s="43" t="s">
        <v>3</v>
      </c>
      <c r="C504" s="44"/>
      <c r="D504" s="3">
        <v>754.17770000000007</v>
      </c>
      <c r="E504" s="105">
        <f>SUM(E506:E524)</f>
        <v>40527</v>
      </c>
      <c r="F504" s="135">
        <f>SUM(F506:F524)</f>
        <v>47431546.399999991</v>
      </c>
      <c r="G504" s="41"/>
      <c r="H504" s="37">
        <f>SUM(H506:H524)</f>
        <v>34871231.5</v>
      </c>
      <c r="I504" s="37">
        <f>SUM(I506:I524)</f>
        <v>12560314.9</v>
      </c>
      <c r="J504" s="50"/>
      <c r="K504" s="50"/>
      <c r="L504" s="37">
        <f>SUM(L506:L524)</f>
        <v>38137165.138895027</v>
      </c>
      <c r="M504" s="50"/>
      <c r="N504" s="91">
        <f t="shared" si="84"/>
        <v>38137165.138895027</v>
      </c>
      <c r="O504" s="33"/>
    </row>
    <row r="505" spans="1:15" s="31" customFormat="1" x14ac:dyDescent="0.25">
      <c r="A505" s="35"/>
      <c r="B505" s="51" t="s">
        <v>26</v>
      </c>
      <c r="C505" s="35">
        <v>2</v>
      </c>
      <c r="D505" s="55">
        <v>0</v>
      </c>
      <c r="E505" s="108"/>
      <c r="F505" s="50"/>
      <c r="G505" s="41">
        <v>25</v>
      </c>
      <c r="H505" s="50">
        <f>F516*G505/100</f>
        <v>6280157.4500000002</v>
      </c>
      <c r="I505" s="50">
        <f t="shared" si="85"/>
        <v>-6280157.4500000002</v>
      </c>
      <c r="J505" s="50"/>
      <c r="K505" s="50"/>
      <c r="L505" s="50"/>
      <c r="M505" s="50">
        <f>($L$7*$L$8*E503/$L$10)+($L$7*$L$9*D503/$L$11)</f>
        <v>17678286.220983207</v>
      </c>
      <c r="N505" s="93">
        <f t="shared" si="84"/>
        <v>17678286.220983207</v>
      </c>
      <c r="O505" s="33"/>
    </row>
    <row r="506" spans="1:15" s="31" customFormat="1" x14ac:dyDescent="0.25">
      <c r="A506" s="35"/>
      <c r="B506" s="51" t="s">
        <v>349</v>
      </c>
      <c r="C506" s="35">
        <v>4</v>
      </c>
      <c r="D506" s="55">
        <v>77.823599999999999</v>
      </c>
      <c r="E506" s="102">
        <v>3641</v>
      </c>
      <c r="F506" s="136">
        <v>2785251.7</v>
      </c>
      <c r="G506" s="41">
        <v>100</v>
      </c>
      <c r="H506" s="50">
        <f>F506*G506/100</f>
        <v>2785251.7</v>
      </c>
      <c r="I506" s="50">
        <f t="shared" si="85"/>
        <v>0</v>
      </c>
      <c r="J506" s="50">
        <f t="shared" ref="J506:J524" si="90">F506/E506</f>
        <v>764.96888217522667</v>
      </c>
      <c r="K506" s="50">
        <f t="shared" ref="K506:K524" si="91">$J$11*$J$19-J506</f>
        <v>1421.8788056643521</v>
      </c>
      <c r="L506" s="50">
        <f t="shared" ref="L506:L524" si="92">IF(K506&gt;0,$J$7*$J$8*(K506/$K$19),0)+$J$7*$J$9*(E506/$E$19)+$J$7*$J$10*(D506/$D$19)</f>
        <v>2642224.0269670095</v>
      </c>
      <c r="M506" s="50"/>
      <c r="N506" s="93">
        <f t="shared" si="84"/>
        <v>2642224.0269670095</v>
      </c>
      <c r="O506" s="33"/>
    </row>
    <row r="507" spans="1:15" s="31" customFormat="1" x14ac:dyDescent="0.25">
      <c r="A507" s="35"/>
      <c r="B507" s="51" t="s">
        <v>350</v>
      </c>
      <c r="C507" s="35">
        <v>4</v>
      </c>
      <c r="D507" s="55">
        <v>26.140100000000004</v>
      </c>
      <c r="E507" s="102">
        <v>1071</v>
      </c>
      <c r="F507" s="136">
        <v>767836.3</v>
      </c>
      <c r="G507" s="41">
        <v>100</v>
      </c>
      <c r="H507" s="50">
        <f t="shared" ref="H507:H524" si="93">F507*G507/100</f>
        <v>767836.3</v>
      </c>
      <c r="I507" s="50">
        <f t="shared" si="85"/>
        <v>0</v>
      </c>
      <c r="J507" s="50">
        <f t="shared" si="90"/>
        <v>716.93398692810467</v>
      </c>
      <c r="K507" s="50">
        <f t="shared" si="91"/>
        <v>1469.9137009114738</v>
      </c>
      <c r="L507" s="50">
        <f t="shared" si="92"/>
        <v>1662154.9094594249</v>
      </c>
      <c r="M507" s="50"/>
      <c r="N507" s="93">
        <f t="shared" si="84"/>
        <v>1662154.9094594249</v>
      </c>
      <c r="O507" s="33"/>
    </row>
    <row r="508" spans="1:15" s="31" customFormat="1" x14ac:dyDescent="0.25">
      <c r="A508" s="35"/>
      <c r="B508" s="51" t="s">
        <v>351</v>
      </c>
      <c r="C508" s="35">
        <v>4</v>
      </c>
      <c r="D508" s="55">
        <v>36.946100000000001</v>
      </c>
      <c r="E508" s="102">
        <v>1420</v>
      </c>
      <c r="F508" s="136">
        <v>878101.7</v>
      </c>
      <c r="G508" s="41">
        <v>100</v>
      </c>
      <c r="H508" s="50">
        <f t="shared" si="93"/>
        <v>878101.7</v>
      </c>
      <c r="I508" s="50">
        <f t="shared" si="85"/>
        <v>0</v>
      </c>
      <c r="J508" s="50">
        <f t="shared" si="90"/>
        <v>618.38147887323942</v>
      </c>
      <c r="K508" s="50">
        <f t="shared" si="91"/>
        <v>1568.4662089663393</v>
      </c>
      <c r="L508" s="50">
        <f t="shared" si="92"/>
        <v>1903088.9238926461</v>
      </c>
      <c r="M508" s="50"/>
      <c r="N508" s="93">
        <f t="shared" si="84"/>
        <v>1903088.9238926461</v>
      </c>
      <c r="O508" s="33"/>
    </row>
    <row r="509" spans="1:15" s="31" customFormat="1" x14ac:dyDescent="0.25">
      <c r="A509" s="35"/>
      <c r="B509" s="51" t="s">
        <v>352</v>
      </c>
      <c r="C509" s="35">
        <v>4</v>
      </c>
      <c r="D509" s="55">
        <v>50.619700000000009</v>
      </c>
      <c r="E509" s="102">
        <v>2459</v>
      </c>
      <c r="F509" s="136">
        <v>1402624.8</v>
      </c>
      <c r="G509" s="41">
        <v>100</v>
      </c>
      <c r="H509" s="50">
        <f t="shared" si="93"/>
        <v>1402624.8</v>
      </c>
      <c r="I509" s="50">
        <f t="shared" si="85"/>
        <v>0</v>
      </c>
      <c r="J509" s="50">
        <f t="shared" si="90"/>
        <v>570.40455469703136</v>
      </c>
      <c r="K509" s="50">
        <f t="shared" si="91"/>
        <v>1616.4431331425471</v>
      </c>
      <c r="L509" s="50">
        <f t="shared" si="92"/>
        <v>2314349.8239461891</v>
      </c>
      <c r="M509" s="50"/>
      <c r="N509" s="93">
        <f t="shared" si="84"/>
        <v>2314349.8239461891</v>
      </c>
      <c r="O509" s="33"/>
    </row>
    <row r="510" spans="1:15" s="31" customFormat="1" x14ac:dyDescent="0.25">
      <c r="A510" s="35"/>
      <c r="B510" s="51" t="s">
        <v>353</v>
      </c>
      <c r="C510" s="35">
        <v>4</v>
      </c>
      <c r="D510" s="55">
        <v>35.986699999999999</v>
      </c>
      <c r="E510" s="102">
        <v>1513</v>
      </c>
      <c r="F510" s="136">
        <v>1777748.3</v>
      </c>
      <c r="G510" s="41">
        <v>100</v>
      </c>
      <c r="H510" s="50">
        <f t="shared" si="93"/>
        <v>1777748.3</v>
      </c>
      <c r="I510" s="50">
        <f t="shared" si="85"/>
        <v>0</v>
      </c>
      <c r="J510" s="50">
        <f t="shared" si="90"/>
        <v>1174.9823529411765</v>
      </c>
      <c r="K510" s="50">
        <f t="shared" si="91"/>
        <v>1011.8653348984021</v>
      </c>
      <c r="L510" s="50">
        <f t="shared" si="92"/>
        <v>1465396.1147340615</v>
      </c>
      <c r="M510" s="50"/>
      <c r="N510" s="93">
        <f t="shared" si="84"/>
        <v>1465396.1147340615</v>
      </c>
      <c r="O510" s="33"/>
    </row>
    <row r="511" spans="1:15" s="31" customFormat="1" x14ac:dyDescent="0.25">
      <c r="A511" s="35"/>
      <c r="B511" s="51" t="s">
        <v>354</v>
      </c>
      <c r="C511" s="35">
        <v>4</v>
      </c>
      <c r="D511" s="55">
        <v>52.303999999999995</v>
      </c>
      <c r="E511" s="102">
        <v>2021</v>
      </c>
      <c r="F511" s="136">
        <v>1324765.1000000001</v>
      </c>
      <c r="G511" s="41">
        <v>100</v>
      </c>
      <c r="H511" s="50">
        <f t="shared" si="93"/>
        <v>1324765.1000000001</v>
      </c>
      <c r="I511" s="50">
        <f t="shared" si="85"/>
        <v>0</v>
      </c>
      <c r="J511" s="50">
        <f t="shared" si="90"/>
        <v>655.49980207817919</v>
      </c>
      <c r="K511" s="50">
        <f t="shared" si="91"/>
        <v>1531.3478857613995</v>
      </c>
      <c r="L511" s="50">
        <f t="shared" si="92"/>
        <v>2129298.9243856785</v>
      </c>
      <c r="M511" s="50"/>
      <c r="N511" s="93">
        <f t="shared" si="84"/>
        <v>2129298.9243856785</v>
      </c>
      <c r="O511" s="33"/>
    </row>
    <row r="512" spans="1:15" s="31" customFormat="1" x14ac:dyDescent="0.25">
      <c r="A512" s="35"/>
      <c r="B512" s="51" t="s">
        <v>355</v>
      </c>
      <c r="C512" s="35">
        <v>4</v>
      </c>
      <c r="D512" s="55">
        <v>49.512799999999999</v>
      </c>
      <c r="E512" s="102">
        <v>2461</v>
      </c>
      <c r="F512" s="136">
        <v>1423009.6</v>
      </c>
      <c r="G512" s="41">
        <v>100</v>
      </c>
      <c r="H512" s="50">
        <f t="shared" si="93"/>
        <v>1423009.6</v>
      </c>
      <c r="I512" s="50">
        <f t="shared" si="85"/>
        <v>0</v>
      </c>
      <c r="J512" s="50">
        <f t="shared" si="90"/>
        <v>578.22413652986597</v>
      </c>
      <c r="K512" s="50">
        <f t="shared" si="91"/>
        <v>1608.6235513097126</v>
      </c>
      <c r="L512" s="50">
        <f t="shared" si="92"/>
        <v>2302264.1797968168</v>
      </c>
      <c r="M512" s="50"/>
      <c r="N512" s="93">
        <f t="shared" si="84"/>
        <v>2302264.1797968168</v>
      </c>
      <c r="O512" s="33"/>
    </row>
    <row r="513" spans="1:15" s="31" customFormat="1" x14ac:dyDescent="0.25">
      <c r="A513" s="35"/>
      <c r="B513" s="51" t="s">
        <v>356</v>
      </c>
      <c r="C513" s="35">
        <v>4</v>
      </c>
      <c r="D513" s="55">
        <v>29.011799999999997</v>
      </c>
      <c r="E513" s="102">
        <v>1376</v>
      </c>
      <c r="F513" s="136">
        <v>914893.7</v>
      </c>
      <c r="G513" s="41">
        <v>100</v>
      </c>
      <c r="H513" s="50">
        <f t="shared" si="93"/>
        <v>914893.7</v>
      </c>
      <c r="I513" s="50">
        <f t="shared" si="85"/>
        <v>0</v>
      </c>
      <c r="J513" s="50">
        <f t="shared" si="90"/>
        <v>664.89367732558139</v>
      </c>
      <c r="K513" s="50">
        <f t="shared" si="91"/>
        <v>1521.9540105139972</v>
      </c>
      <c r="L513" s="50">
        <f t="shared" si="92"/>
        <v>1807755.6568293858</v>
      </c>
      <c r="M513" s="50"/>
      <c r="N513" s="93">
        <f t="shared" si="84"/>
        <v>1807755.6568293858</v>
      </c>
      <c r="O513" s="33"/>
    </row>
    <row r="514" spans="1:15" s="31" customFormat="1" x14ac:dyDescent="0.25">
      <c r="A514" s="35"/>
      <c r="B514" s="51" t="s">
        <v>357</v>
      </c>
      <c r="C514" s="35">
        <v>4</v>
      </c>
      <c r="D514" s="55">
        <v>18.760599999999997</v>
      </c>
      <c r="E514" s="102">
        <v>545</v>
      </c>
      <c r="F514" s="136">
        <v>624292.4</v>
      </c>
      <c r="G514" s="41">
        <v>100</v>
      </c>
      <c r="H514" s="50">
        <f t="shared" si="93"/>
        <v>624292.4</v>
      </c>
      <c r="I514" s="50">
        <f t="shared" si="85"/>
        <v>0</v>
      </c>
      <c r="J514" s="50">
        <f t="shared" si="90"/>
        <v>1145.4906422018348</v>
      </c>
      <c r="K514" s="50">
        <f t="shared" si="91"/>
        <v>1041.3570456377438</v>
      </c>
      <c r="L514" s="50">
        <f t="shared" si="92"/>
        <v>1118212.9802112754</v>
      </c>
      <c r="M514" s="50"/>
      <c r="N514" s="93">
        <f t="shared" ref="N514:N577" si="94">L514+M514</f>
        <v>1118212.9802112754</v>
      </c>
      <c r="O514" s="33"/>
    </row>
    <row r="515" spans="1:15" s="31" customFormat="1" x14ac:dyDescent="0.25">
      <c r="A515" s="35"/>
      <c r="B515" s="51" t="s">
        <v>358</v>
      </c>
      <c r="C515" s="35">
        <v>4</v>
      </c>
      <c r="D515" s="55">
        <v>35.272599999999997</v>
      </c>
      <c r="E515" s="102">
        <v>2142</v>
      </c>
      <c r="F515" s="136">
        <v>1326897.5</v>
      </c>
      <c r="G515" s="41">
        <v>100</v>
      </c>
      <c r="H515" s="50">
        <f t="shared" si="93"/>
        <v>1326897.5</v>
      </c>
      <c r="I515" s="50">
        <f t="shared" si="85"/>
        <v>0</v>
      </c>
      <c r="J515" s="50">
        <f t="shared" si="90"/>
        <v>619.46661998132583</v>
      </c>
      <c r="K515" s="50">
        <f t="shared" si="91"/>
        <v>1567.3810678582527</v>
      </c>
      <c r="L515" s="50">
        <f t="shared" si="92"/>
        <v>2097816.1891330183</v>
      </c>
      <c r="M515" s="50"/>
      <c r="N515" s="93">
        <f t="shared" si="94"/>
        <v>2097816.1891330183</v>
      </c>
      <c r="O515" s="33"/>
    </row>
    <row r="516" spans="1:15" s="31" customFormat="1" x14ac:dyDescent="0.25">
      <c r="A516" s="35"/>
      <c r="B516" s="51" t="s">
        <v>858</v>
      </c>
      <c r="C516" s="35">
        <v>3</v>
      </c>
      <c r="D516" s="55">
        <v>31.216999999999999</v>
      </c>
      <c r="E516" s="102">
        <v>7161</v>
      </c>
      <c r="F516" s="136">
        <v>25120629.800000001</v>
      </c>
      <c r="G516" s="41">
        <v>50</v>
      </c>
      <c r="H516" s="50">
        <f t="shared" si="93"/>
        <v>12560314.9</v>
      </c>
      <c r="I516" s="50">
        <f t="shared" ref="I516:I579" si="95">F516-H516</f>
        <v>12560314.9</v>
      </c>
      <c r="J516" s="50">
        <f t="shared" si="90"/>
        <v>3507.977908113392</v>
      </c>
      <c r="K516" s="50">
        <f t="shared" si="91"/>
        <v>-1321.1302202738134</v>
      </c>
      <c r="L516" s="50">
        <f t="shared" si="92"/>
        <v>2208446.9029822638</v>
      </c>
      <c r="M516" s="50"/>
      <c r="N516" s="93">
        <f t="shared" si="94"/>
        <v>2208446.9029822638</v>
      </c>
      <c r="O516" s="33"/>
    </row>
    <row r="517" spans="1:15" s="31" customFormat="1" x14ac:dyDescent="0.25">
      <c r="A517" s="35"/>
      <c r="B517" s="51" t="s">
        <v>791</v>
      </c>
      <c r="C517" s="35">
        <v>4</v>
      </c>
      <c r="D517" s="55">
        <v>42.3553</v>
      </c>
      <c r="E517" s="102">
        <v>2645</v>
      </c>
      <c r="F517" s="136">
        <v>1739365.3</v>
      </c>
      <c r="G517" s="41">
        <v>100</v>
      </c>
      <c r="H517" s="50">
        <f t="shared" si="93"/>
        <v>1739365.3</v>
      </c>
      <c r="I517" s="50">
        <f t="shared" si="95"/>
        <v>0</v>
      </c>
      <c r="J517" s="50">
        <f t="shared" si="90"/>
        <v>657.6050283553875</v>
      </c>
      <c r="K517" s="50">
        <f t="shared" si="91"/>
        <v>1529.2426594841911</v>
      </c>
      <c r="L517" s="50">
        <f t="shared" si="92"/>
        <v>2248939.5376748671</v>
      </c>
      <c r="M517" s="50"/>
      <c r="N517" s="93">
        <f t="shared" si="94"/>
        <v>2248939.5376748671</v>
      </c>
      <c r="O517" s="33"/>
    </row>
    <row r="518" spans="1:15" s="31" customFormat="1" x14ac:dyDescent="0.25">
      <c r="A518" s="35"/>
      <c r="B518" s="51" t="s">
        <v>359</v>
      </c>
      <c r="C518" s="35">
        <v>4</v>
      </c>
      <c r="D518" s="55">
        <v>58.2791</v>
      </c>
      <c r="E518" s="102">
        <v>1863</v>
      </c>
      <c r="F518" s="136">
        <v>1256517.6000000001</v>
      </c>
      <c r="G518" s="41">
        <v>100</v>
      </c>
      <c r="H518" s="50">
        <f t="shared" si="93"/>
        <v>1256517.6000000001</v>
      </c>
      <c r="I518" s="50">
        <f t="shared" si="95"/>
        <v>0</v>
      </c>
      <c r="J518" s="50">
        <f t="shared" si="90"/>
        <v>674.45925925925928</v>
      </c>
      <c r="K518" s="50">
        <f t="shared" si="91"/>
        <v>1512.3884285803192</v>
      </c>
      <c r="L518" s="50">
        <f t="shared" si="92"/>
        <v>2102327.1581756654</v>
      </c>
      <c r="M518" s="50"/>
      <c r="N518" s="93">
        <f t="shared" si="94"/>
        <v>2102327.1581756654</v>
      </c>
      <c r="O518" s="33"/>
    </row>
    <row r="519" spans="1:15" s="31" customFormat="1" x14ac:dyDescent="0.25">
      <c r="A519" s="35"/>
      <c r="B519" s="51" t="s">
        <v>360</v>
      </c>
      <c r="C519" s="35">
        <v>4</v>
      </c>
      <c r="D519" s="55">
        <v>21.251799999999999</v>
      </c>
      <c r="E519" s="102">
        <v>1262</v>
      </c>
      <c r="F519" s="136">
        <v>547194.9</v>
      </c>
      <c r="G519" s="41">
        <v>100</v>
      </c>
      <c r="H519" s="50">
        <f t="shared" si="93"/>
        <v>547194.9</v>
      </c>
      <c r="I519" s="50">
        <f t="shared" si="95"/>
        <v>0</v>
      </c>
      <c r="J519" s="50">
        <f t="shared" si="90"/>
        <v>433.59342313787641</v>
      </c>
      <c r="K519" s="50">
        <f t="shared" si="91"/>
        <v>1753.2542647017021</v>
      </c>
      <c r="L519" s="50">
        <f t="shared" si="92"/>
        <v>1922480.7725641849</v>
      </c>
      <c r="M519" s="50"/>
      <c r="N519" s="93">
        <f t="shared" si="94"/>
        <v>1922480.7725641849</v>
      </c>
      <c r="O519" s="33"/>
    </row>
    <row r="520" spans="1:15" s="31" customFormat="1" x14ac:dyDescent="0.25">
      <c r="A520" s="35"/>
      <c r="B520" s="51" t="s">
        <v>361</v>
      </c>
      <c r="C520" s="35">
        <v>4</v>
      </c>
      <c r="D520" s="55">
        <v>24.685799999999997</v>
      </c>
      <c r="E520" s="102">
        <v>1236</v>
      </c>
      <c r="F520" s="136">
        <v>818847.9</v>
      </c>
      <c r="G520" s="41">
        <v>100</v>
      </c>
      <c r="H520" s="50">
        <f t="shared" si="93"/>
        <v>818847.9</v>
      </c>
      <c r="I520" s="50">
        <f t="shared" si="95"/>
        <v>0</v>
      </c>
      <c r="J520" s="50">
        <f t="shared" si="90"/>
        <v>662.49830097087386</v>
      </c>
      <c r="K520" s="50">
        <f t="shared" si="91"/>
        <v>1524.3493868687046</v>
      </c>
      <c r="L520" s="50">
        <f t="shared" si="92"/>
        <v>1745710.9078558171</v>
      </c>
      <c r="M520" s="50"/>
      <c r="N520" s="93">
        <f t="shared" si="94"/>
        <v>1745710.9078558171</v>
      </c>
      <c r="O520" s="33"/>
    </row>
    <row r="521" spans="1:15" s="31" customFormat="1" x14ac:dyDescent="0.25">
      <c r="A521" s="35"/>
      <c r="B521" s="51" t="s">
        <v>362</v>
      </c>
      <c r="C521" s="35">
        <v>4</v>
      </c>
      <c r="D521" s="55">
        <v>25.828000000000003</v>
      </c>
      <c r="E521" s="102">
        <v>1579</v>
      </c>
      <c r="F521" s="136">
        <v>847231.8</v>
      </c>
      <c r="G521" s="41">
        <v>100</v>
      </c>
      <c r="H521" s="50">
        <f t="shared" si="93"/>
        <v>847231.8</v>
      </c>
      <c r="I521" s="50">
        <f t="shared" si="95"/>
        <v>0</v>
      </c>
      <c r="J521" s="50">
        <f t="shared" si="90"/>
        <v>536.56225459151369</v>
      </c>
      <c r="K521" s="50">
        <f t="shared" si="91"/>
        <v>1650.2854332480649</v>
      </c>
      <c r="L521" s="50">
        <f t="shared" si="92"/>
        <v>1953300.64207249</v>
      </c>
      <c r="M521" s="50"/>
      <c r="N521" s="93">
        <f t="shared" si="94"/>
        <v>1953300.64207249</v>
      </c>
      <c r="O521" s="33"/>
    </row>
    <row r="522" spans="1:15" s="31" customFormat="1" x14ac:dyDescent="0.25">
      <c r="A522" s="35"/>
      <c r="B522" s="51" t="s">
        <v>363</v>
      </c>
      <c r="C522" s="35">
        <v>4</v>
      </c>
      <c r="D522" s="55">
        <v>71.106899999999996</v>
      </c>
      <c r="E522" s="102">
        <v>3481</v>
      </c>
      <c r="F522" s="136">
        <v>2609567.2000000002</v>
      </c>
      <c r="G522" s="41">
        <v>100</v>
      </c>
      <c r="H522" s="50">
        <f t="shared" si="93"/>
        <v>2609567.2000000002</v>
      </c>
      <c r="I522" s="50">
        <f t="shared" si="95"/>
        <v>0</v>
      </c>
      <c r="J522" s="50">
        <f t="shared" si="90"/>
        <v>749.66021258259127</v>
      </c>
      <c r="K522" s="50">
        <f t="shared" si="91"/>
        <v>1437.1874752569875</v>
      </c>
      <c r="L522" s="50">
        <f t="shared" si="92"/>
        <v>2571732.2517603016</v>
      </c>
      <c r="M522" s="50"/>
      <c r="N522" s="93">
        <f t="shared" si="94"/>
        <v>2571732.2517603016</v>
      </c>
      <c r="O522" s="33"/>
    </row>
    <row r="523" spans="1:15" s="31" customFormat="1" x14ac:dyDescent="0.25">
      <c r="A523" s="35"/>
      <c r="B523" s="51" t="s">
        <v>260</v>
      </c>
      <c r="C523" s="35">
        <v>4</v>
      </c>
      <c r="D523" s="55">
        <v>30.144199999999998</v>
      </c>
      <c r="E523" s="102">
        <v>1267</v>
      </c>
      <c r="F523" s="136">
        <v>682761.8</v>
      </c>
      <c r="G523" s="41">
        <v>100</v>
      </c>
      <c r="H523" s="50">
        <f t="shared" si="93"/>
        <v>682761.8</v>
      </c>
      <c r="I523" s="50">
        <f t="shared" si="95"/>
        <v>0</v>
      </c>
      <c r="J523" s="50">
        <f t="shared" si="90"/>
        <v>538.8806629834254</v>
      </c>
      <c r="K523" s="50">
        <f t="shared" si="91"/>
        <v>1647.9670248561533</v>
      </c>
      <c r="L523" s="50">
        <f t="shared" si="92"/>
        <v>1887010.2812401785</v>
      </c>
      <c r="M523" s="50"/>
      <c r="N523" s="93">
        <f t="shared" si="94"/>
        <v>1887010.2812401785</v>
      </c>
      <c r="O523" s="33"/>
    </row>
    <row r="524" spans="1:15" s="31" customFormat="1" x14ac:dyDescent="0.25">
      <c r="A524" s="35"/>
      <c r="B524" s="51" t="s">
        <v>285</v>
      </c>
      <c r="C524" s="35">
        <v>4</v>
      </c>
      <c r="D524" s="55">
        <v>36.931599999999996</v>
      </c>
      <c r="E524" s="102">
        <v>1384</v>
      </c>
      <c r="F524" s="136">
        <v>584009</v>
      </c>
      <c r="G524" s="41">
        <v>100</v>
      </c>
      <c r="H524" s="50">
        <f t="shared" si="93"/>
        <v>584009</v>
      </c>
      <c r="I524" s="50">
        <f t="shared" si="95"/>
        <v>0</v>
      </c>
      <c r="J524" s="50">
        <f t="shared" si="90"/>
        <v>421.97182080924853</v>
      </c>
      <c r="K524" s="50">
        <f t="shared" si="91"/>
        <v>1764.87586703033</v>
      </c>
      <c r="L524" s="50">
        <f t="shared" si="92"/>
        <v>2054654.9552137486</v>
      </c>
      <c r="M524" s="50"/>
      <c r="N524" s="93">
        <f t="shared" si="94"/>
        <v>2054654.9552137486</v>
      </c>
      <c r="O524" s="33"/>
    </row>
    <row r="525" spans="1:15" s="31" customFormat="1" x14ac:dyDescent="0.25">
      <c r="A525" s="35"/>
      <c r="B525" s="4"/>
      <c r="C525" s="4"/>
      <c r="D525" s="55">
        <v>0</v>
      </c>
      <c r="E525" s="104"/>
      <c r="F525" s="32"/>
      <c r="G525" s="41"/>
      <c r="H525" s="42"/>
      <c r="I525" s="50"/>
      <c r="J525" s="50"/>
      <c r="K525" s="50"/>
      <c r="L525" s="50"/>
      <c r="M525" s="50"/>
      <c r="N525" s="93"/>
      <c r="O525" s="33"/>
    </row>
    <row r="526" spans="1:15" s="31" customFormat="1" x14ac:dyDescent="0.25">
      <c r="A526" s="30" t="s">
        <v>298</v>
      </c>
      <c r="B526" s="43" t="s">
        <v>2</v>
      </c>
      <c r="C526" s="44"/>
      <c r="D526" s="3">
        <v>1472.1347000000003</v>
      </c>
      <c r="E526" s="105">
        <f>E527</f>
        <v>70431</v>
      </c>
      <c r="F526" s="37"/>
      <c r="G526" s="41"/>
      <c r="H526" s="37">
        <f>H528</f>
        <v>14340830.875</v>
      </c>
      <c r="I526" s="37">
        <f>I528</f>
        <v>-14340830.875</v>
      </c>
      <c r="J526" s="50"/>
      <c r="K526" s="50"/>
      <c r="L526" s="50"/>
      <c r="M526" s="46">
        <f>M528</f>
        <v>32272536.388542898</v>
      </c>
      <c r="N526" s="91">
        <f t="shared" si="94"/>
        <v>32272536.388542898</v>
      </c>
      <c r="O526" s="33"/>
    </row>
    <row r="527" spans="1:15" s="31" customFormat="1" x14ac:dyDescent="0.25">
      <c r="A527" s="30" t="s">
        <v>298</v>
      </c>
      <c r="B527" s="43" t="s">
        <v>3</v>
      </c>
      <c r="C527" s="44"/>
      <c r="D527" s="3">
        <v>1472.1347000000003</v>
      </c>
      <c r="E527" s="105">
        <f>SUM(E529:E567)</f>
        <v>70431</v>
      </c>
      <c r="F527" s="37">
        <f>SUM(F529:F567)</f>
        <v>114437073.20000003</v>
      </c>
      <c r="G527" s="41"/>
      <c r="H527" s="37">
        <f>SUM(H529:H567)</f>
        <v>85755411.450000033</v>
      </c>
      <c r="I527" s="37">
        <f>SUM(I529:I567)</f>
        <v>28681661.75</v>
      </c>
      <c r="J527" s="50"/>
      <c r="K527" s="50"/>
      <c r="L527" s="37">
        <f>SUM(L529:L567)</f>
        <v>69940122.93790929</v>
      </c>
      <c r="M527" s="50"/>
      <c r="N527" s="91">
        <f t="shared" si="94"/>
        <v>69940122.93790929</v>
      </c>
      <c r="O527" s="33"/>
    </row>
    <row r="528" spans="1:15" s="31" customFormat="1" x14ac:dyDescent="0.25">
      <c r="A528" s="35"/>
      <c r="B528" s="51" t="s">
        <v>26</v>
      </c>
      <c r="C528" s="35">
        <v>2</v>
      </c>
      <c r="D528" s="55">
        <v>0</v>
      </c>
      <c r="E528" s="108"/>
      <c r="F528" s="50"/>
      <c r="G528" s="41">
        <v>25</v>
      </c>
      <c r="H528" s="50">
        <f>F547*G528/100</f>
        <v>14340830.875</v>
      </c>
      <c r="I528" s="50">
        <f t="shared" si="95"/>
        <v>-14340830.875</v>
      </c>
      <c r="J528" s="50"/>
      <c r="K528" s="50"/>
      <c r="L528" s="50"/>
      <c r="M528" s="50">
        <f>($L$7*$L$8*E526/$L$10)+($L$7*$L$9*D526/$L$11)</f>
        <v>32272536.388542898</v>
      </c>
      <c r="N528" s="93">
        <f t="shared" si="94"/>
        <v>32272536.388542898</v>
      </c>
      <c r="O528" s="33"/>
    </row>
    <row r="529" spans="1:15" s="31" customFormat="1" x14ac:dyDescent="0.25">
      <c r="A529" s="35"/>
      <c r="B529" s="51" t="s">
        <v>364</v>
      </c>
      <c r="C529" s="35">
        <v>4</v>
      </c>
      <c r="D529" s="55">
        <v>29.834200000000003</v>
      </c>
      <c r="E529" s="102">
        <v>1035</v>
      </c>
      <c r="F529" s="137">
        <v>416467.4</v>
      </c>
      <c r="G529" s="41">
        <v>100</v>
      </c>
      <c r="H529" s="50">
        <f>F529*G529/100</f>
        <v>416467.4</v>
      </c>
      <c r="I529" s="50">
        <f t="shared" si="95"/>
        <v>0</v>
      </c>
      <c r="J529" s="50">
        <f t="shared" ref="J529:J567" si="96">F529/E529</f>
        <v>402.38396135265702</v>
      </c>
      <c r="K529" s="50">
        <f t="shared" ref="K529:K567" si="97">$J$11*$J$19-J529</f>
        <v>1784.4637264869216</v>
      </c>
      <c r="L529" s="50">
        <f t="shared" ref="L529:L567" si="98">IF(K529&gt;0,$J$7*$J$8*(K529/$K$19),0)+$J$7*$J$9*(E529/$E$19)+$J$7*$J$10*(D529/$D$19)</f>
        <v>1931888.5402758045</v>
      </c>
      <c r="M529" s="50"/>
      <c r="N529" s="93">
        <f t="shared" si="94"/>
        <v>1931888.5402758045</v>
      </c>
      <c r="O529" s="33"/>
    </row>
    <row r="530" spans="1:15" s="31" customFormat="1" x14ac:dyDescent="0.25">
      <c r="A530" s="35"/>
      <c r="B530" s="51" t="s">
        <v>365</v>
      </c>
      <c r="C530" s="35">
        <v>4</v>
      </c>
      <c r="D530" s="55">
        <v>53.624000000000002</v>
      </c>
      <c r="E530" s="102">
        <v>1682</v>
      </c>
      <c r="F530" s="137">
        <v>1349768.2</v>
      </c>
      <c r="G530" s="41">
        <v>100</v>
      </c>
      <c r="H530" s="50">
        <f t="shared" ref="H530:H567" si="99">F530*G530/100</f>
        <v>1349768.2</v>
      </c>
      <c r="I530" s="50">
        <f t="shared" si="95"/>
        <v>0</v>
      </c>
      <c r="J530" s="50">
        <f t="shared" si="96"/>
        <v>802.47812128418548</v>
      </c>
      <c r="K530" s="50">
        <f t="shared" si="97"/>
        <v>1384.3695665553932</v>
      </c>
      <c r="L530" s="50">
        <f t="shared" si="98"/>
        <v>1919314.7238642601</v>
      </c>
      <c r="M530" s="50"/>
      <c r="N530" s="93">
        <f t="shared" si="94"/>
        <v>1919314.7238642601</v>
      </c>
      <c r="O530" s="33"/>
    </row>
    <row r="531" spans="1:15" s="31" customFormat="1" x14ac:dyDescent="0.25">
      <c r="A531" s="35"/>
      <c r="B531" s="51" t="s">
        <v>366</v>
      </c>
      <c r="C531" s="35">
        <v>4</v>
      </c>
      <c r="D531" s="55">
        <v>39.252299999999998</v>
      </c>
      <c r="E531" s="102">
        <v>1393</v>
      </c>
      <c r="F531" s="137">
        <v>856291.7</v>
      </c>
      <c r="G531" s="41">
        <v>100</v>
      </c>
      <c r="H531" s="50">
        <f t="shared" si="99"/>
        <v>856291.7</v>
      </c>
      <c r="I531" s="50">
        <f t="shared" si="95"/>
        <v>0</v>
      </c>
      <c r="J531" s="50">
        <f t="shared" si="96"/>
        <v>614.71048097631012</v>
      </c>
      <c r="K531" s="50">
        <f t="shared" si="97"/>
        <v>1572.1372068632686</v>
      </c>
      <c r="L531" s="50">
        <f t="shared" si="98"/>
        <v>1911384.3012643158</v>
      </c>
      <c r="M531" s="50"/>
      <c r="N531" s="93">
        <f t="shared" si="94"/>
        <v>1911384.3012643158</v>
      </c>
      <c r="O531" s="33"/>
    </row>
    <row r="532" spans="1:15" s="31" customFormat="1" x14ac:dyDescent="0.25">
      <c r="A532" s="35"/>
      <c r="B532" s="51" t="s">
        <v>367</v>
      </c>
      <c r="C532" s="35">
        <v>4</v>
      </c>
      <c r="D532" s="55">
        <v>36.294200000000004</v>
      </c>
      <c r="E532" s="102">
        <v>1736</v>
      </c>
      <c r="F532" s="137">
        <v>1825025.4</v>
      </c>
      <c r="G532" s="41">
        <v>100</v>
      </c>
      <c r="H532" s="50">
        <f t="shared" si="99"/>
        <v>1825025.4</v>
      </c>
      <c r="I532" s="50">
        <f t="shared" si="95"/>
        <v>0</v>
      </c>
      <c r="J532" s="50">
        <f t="shared" si="96"/>
        <v>1051.2819124423963</v>
      </c>
      <c r="K532" s="50">
        <f t="shared" si="97"/>
        <v>1135.5657753971823</v>
      </c>
      <c r="L532" s="50">
        <f t="shared" si="98"/>
        <v>1632387.6772595737</v>
      </c>
      <c r="M532" s="50"/>
      <c r="N532" s="93">
        <f t="shared" si="94"/>
        <v>1632387.6772595737</v>
      </c>
      <c r="O532" s="33"/>
    </row>
    <row r="533" spans="1:15" s="31" customFormat="1" x14ac:dyDescent="0.25">
      <c r="A533" s="35"/>
      <c r="B533" s="51" t="s">
        <v>368</v>
      </c>
      <c r="C533" s="35">
        <v>4</v>
      </c>
      <c r="D533" s="55">
        <v>37.5411</v>
      </c>
      <c r="E533" s="102">
        <v>2187</v>
      </c>
      <c r="F533" s="137">
        <v>1797282.3</v>
      </c>
      <c r="G533" s="41">
        <v>100</v>
      </c>
      <c r="H533" s="50">
        <f t="shared" si="99"/>
        <v>1797282.3</v>
      </c>
      <c r="I533" s="50">
        <f t="shared" si="95"/>
        <v>0</v>
      </c>
      <c r="J533" s="50">
        <f t="shared" si="96"/>
        <v>821.80260631001374</v>
      </c>
      <c r="K533" s="50">
        <f t="shared" si="97"/>
        <v>1365.0450815295649</v>
      </c>
      <c r="L533" s="50">
        <f t="shared" si="98"/>
        <v>1956565.2182370778</v>
      </c>
      <c r="M533" s="50"/>
      <c r="N533" s="93">
        <f t="shared" si="94"/>
        <v>1956565.2182370778</v>
      </c>
      <c r="O533" s="33"/>
    </row>
    <row r="534" spans="1:15" s="31" customFormat="1" x14ac:dyDescent="0.25">
      <c r="A534" s="35"/>
      <c r="B534" s="51" t="s">
        <v>792</v>
      </c>
      <c r="C534" s="35">
        <v>4</v>
      </c>
      <c r="D534" s="55">
        <v>49.182700000000004</v>
      </c>
      <c r="E534" s="102">
        <v>2210</v>
      </c>
      <c r="F534" s="137">
        <v>1235470</v>
      </c>
      <c r="G534" s="41">
        <v>100</v>
      </c>
      <c r="H534" s="50">
        <f t="shared" si="99"/>
        <v>1235470</v>
      </c>
      <c r="I534" s="50">
        <f t="shared" si="95"/>
        <v>0</v>
      </c>
      <c r="J534" s="50">
        <f t="shared" si="96"/>
        <v>559.03619909502265</v>
      </c>
      <c r="K534" s="50">
        <f t="shared" si="97"/>
        <v>1627.8114887445558</v>
      </c>
      <c r="L534" s="50">
        <f t="shared" si="98"/>
        <v>2244955.6519434093</v>
      </c>
      <c r="M534" s="50"/>
      <c r="N534" s="93">
        <f t="shared" si="94"/>
        <v>2244955.6519434093</v>
      </c>
      <c r="O534" s="33"/>
    </row>
    <row r="535" spans="1:15" s="31" customFormat="1" x14ac:dyDescent="0.25">
      <c r="A535" s="35"/>
      <c r="B535" s="51" t="s">
        <v>369</v>
      </c>
      <c r="C535" s="35">
        <v>4</v>
      </c>
      <c r="D535" s="55">
        <v>52.974400000000003</v>
      </c>
      <c r="E535" s="102">
        <v>1513</v>
      </c>
      <c r="F535" s="137">
        <v>773835.7</v>
      </c>
      <c r="G535" s="41">
        <v>100</v>
      </c>
      <c r="H535" s="50">
        <f t="shared" si="99"/>
        <v>773835.7</v>
      </c>
      <c r="I535" s="50">
        <f t="shared" si="95"/>
        <v>0</v>
      </c>
      <c r="J535" s="50">
        <f t="shared" si="96"/>
        <v>511.45783212161268</v>
      </c>
      <c r="K535" s="50">
        <f t="shared" si="97"/>
        <v>1675.3898557179659</v>
      </c>
      <c r="L535" s="50">
        <f t="shared" si="98"/>
        <v>2107525.9693805217</v>
      </c>
      <c r="M535" s="50"/>
      <c r="N535" s="93">
        <f t="shared" si="94"/>
        <v>2107525.9693805217</v>
      </c>
      <c r="O535" s="33"/>
    </row>
    <row r="536" spans="1:15" s="31" customFormat="1" x14ac:dyDescent="0.25">
      <c r="A536" s="35"/>
      <c r="B536" s="51" t="s">
        <v>370</v>
      </c>
      <c r="C536" s="35">
        <v>4</v>
      </c>
      <c r="D536" s="55">
        <v>20.2178</v>
      </c>
      <c r="E536" s="102">
        <v>1129</v>
      </c>
      <c r="F536" s="137">
        <v>512049.2</v>
      </c>
      <c r="G536" s="41">
        <v>100</v>
      </c>
      <c r="H536" s="50">
        <f t="shared" si="99"/>
        <v>512049.2</v>
      </c>
      <c r="I536" s="50">
        <f t="shared" si="95"/>
        <v>0</v>
      </c>
      <c r="J536" s="50">
        <f t="shared" si="96"/>
        <v>453.54224977856512</v>
      </c>
      <c r="K536" s="50">
        <f t="shared" si="97"/>
        <v>1733.3054380610135</v>
      </c>
      <c r="L536" s="50">
        <f t="shared" si="98"/>
        <v>1862475.134891893</v>
      </c>
      <c r="M536" s="50"/>
      <c r="N536" s="93">
        <f t="shared" si="94"/>
        <v>1862475.134891893</v>
      </c>
      <c r="O536" s="33"/>
    </row>
    <row r="537" spans="1:15" s="31" customFormat="1" x14ac:dyDescent="0.25">
      <c r="A537" s="35"/>
      <c r="B537" s="51" t="s">
        <v>371</v>
      </c>
      <c r="C537" s="35">
        <v>4</v>
      </c>
      <c r="D537" s="55">
        <v>136.13749999999999</v>
      </c>
      <c r="E537" s="102">
        <v>5880</v>
      </c>
      <c r="F537" s="137">
        <v>5581198.4000000004</v>
      </c>
      <c r="G537" s="41">
        <v>100</v>
      </c>
      <c r="H537" s="50">
        <f t="shared" si="99"/>
        <v>5581198.4000000004</v>
      </c>
      <c r="I537" s="50">
        <f t="shared" si="95"/>
        <v>0</v>
      </c>
      <c r="J537" s="50">
        <f t="shared" si="96"/>
        <v>949.18340136054428</v>
      </c>
      <c r="K537" s="50">
        <f t="shared" si="97"/>
        <v>1237.6642864790342</v>
      </c>
      <c r="L537" s="50">
        <f t="shared" si="98"/>
        <v>3453268.5488797864</v>
      </c>
      <c r="M537" s="50"/>
      <c r="N537" s="93">
        <f t="shared" si="94"/>
        <v>3453268.5488797864</v>
      </c>
      <c r="O537" s="33"/>
    </row>
    <row r="538" spans="1:15" s="31" customFormat="1" x14ac:dyDescent="0.25">
      <c r="A538" s="35"/>
      <c r="B538" s="51" t="s">
        <v>372</v>
      </c>
      <c r="C538" s="35">
        <v>4</v>
      </c>
      <c r="D538" s="55">
        <v>13.699300000000001</v>
      </c>
      <c r="E538" s="102">
        <v>807</v>
      </c>
      <c r="F538" s="137">
        <v>448729.5</v>
      </c>
      <c r="G538" s="41">
        <v>100</v>
      </c>
      <c r="H538" s="50">
        <f t="shared" si="99"/>
        <v>448729.5</v>
      </c>
      <c r="I538" s="50">
        <f t="shared" si="95"/>
        <v>0</v>
      </c>
      <c r="J538" s="50">
        <f t="shared" si="96"/>
        <v>556.046468401487</v>
      </c>
      <c r="K538" s="50">
        <f t="shared" si="97"/>
        <v>1630.8012194380917</v>
      </c>
      <c r="L538" s="50">
        <f t="shared" si="98"/>
        <v>1650001.3732834074</v>
      </c>
      <c r="M538" s="50"/>
      <c r="N538" s="93">
        <f t="shared" si="94"/>
        <v>1650001.3732834074</v>
      </c>
      <c r="O538" s="33"/>
    </row>
    <row r="539" spans="1:15" s="31" customFormat="1" x14ac:dyDescent="0.25">
      <c r="A539" s="35"/>
      <c r="B539" s="51" t="s">
        <v>373</v>
      </c>
      <c r="C539" s="35">
        <v>4</v>
      </c>
      <c r="D539" s="55">
        <v>30.762199999999996</v>
      </c>
      <c r="E539" s="102">
        <v>1450</v>
      </c>
      <c r="F539" s="137">
        <v>876068.8</v>
      </c>
      <c r="G539" s="41">
        <v>100</v>
      </c>
      <c r="H539" s="50">
        <f t="shared" si="99"/>
        <v>876068.8</v>
      </c>
      <c r="I539" s="50">
        <f t="shared" si="95"/>
        <v>0</v>
      </c>
      <c r="J539" s="50">
        <f t="shared" si="96"/>
        <v>604.18537931034484</v>
      </c>
      <c r="K539" s="50">
        <f t="shared" si="97"/>
        <v>1582.6623085292338</v>
      </c>
      <c r="L539" s="50">
        <f t="shared" si="98"/>
        <v>1888618.6744707215</v>
      </c>
      <c r="M539" s="50"/>
      <c r="N539" s="93">
        <f t="shared" si="94"/>
        <v>1888618.6744707215</v>
      </c>
      <c r="O539" s="33"/>
    </row>
    <row r="540" spans="1:15" s="31" customFormat="1" x14ac:dyDescent="0.25">
      <c r="A540" s="35"/>
      <c r="B540" s="51" t="s">
        <v>374</v>
      </c>
      <c r="C540" s="35">
        <v>4</v>
      </c>
      <c r="D540" s="55">
        <v>61.717500000000001</v>
      </c>
      <c r="E540" s="102">
        <v>2790</v>
      </c>
      <c r="F540" s="137">
        <v>2074481.6</v>
      </c>
      <c r="G540" s="41">
        <v>100</v>
      </c>
      <c r="H540" s="50">
        <f t="shared" si="99"/>
        <v>2074481.6</v>
      </c>
      <c r="I540" s="50">
        <f t="shared" si="95"/>
        <v>0</v>
      </c>
      <c r="J540" s="50">
        <f t="shared" si="96"/>
        <v>743.54179211469534</v>
      </c>
      <c r="K540" s="50">
        <f t="shared" si="97"/>
        <v>1443.3058957248832</v>
      </c>
      <c r="L540" s="50">
        <f t="shared" si="98"/>
        <v>2327898.7521097865</v>
      </c>
      <c r="M540" s="50"/>
      <c r="N540" s="93">
        <f t="shared" si="94"/>
        <v>2327898.7521097865</v>
      </c>
      <c r="O540" s="33"/>
    </row>
    <row r="541" spans="1:15" s="31" customFormat="1" x14ac:dyDescent="0.25">
      <c r="A541" s="35"/>
      <c r="B541" s="51" t="s">
        <v>375</v>
      </c>
      <c r="C541" s="35">
        <v>4</v>
      </c>
      <c r="D541" s="55">
        <v>30.177800000000001</v>
      </c>
      <c r="E541" s="102">
        <v>1254</v>
      </c>
      <c r="F541" s="137">
        <v>653427.6</v>
      </c>
      <c r="G541" s="41">
        <v>100</v>
      </c>
      <c r="H541" s="50">
        <f t="shared" si="99"/>
        <v>653427.6</v>
      </c>
      <c r="I541" s="50">
        <f t="shared" si="95"/>
        <v>0</v>
      </c>
      <c r="J541" s="50">
        <f t="shared" si="96"/>
        <v>521.07464114832533</v>
      </c>
      <c r="K541" s="50">
        <f t="shared" si="97"/>
        <v>1665.7730466912533</v>
      </c>
      <c r="L541" s="50">
        <f t="shared" si="98"/>
        <v>1898182.1492218431</v>
      </c>
      <c r="M541" s="50"/>
      <c r="N541" s="93">
        <f t="shared" si="94"/>
        <v>1898182.1492218431</v>
      </c>
      <c r="O541" s="33"/>
    </row>
    <row r="542" spans="1:15" s="31" customFormat="1" x14ac:dyDescent="0.25">
      <c r="A542" s="35"/>
      <c r="B542" s="51" t="s">
        <v>376</v>
      </c>
      <c r="C542" s="35">
        <v>4</v>
      </c>
      <c r="D542" s="55">
        <v>51.029200000000003</v>
      </c>
      <c r="E542" s="102">
        <v>2914</v>
      </c>
      <c r="F542" s="137">
        <v>1715964.3</v>
      </c>
      <c r="G542" s="41">
        <v>100</v>
      </c>
      <c r="H542" s="50">
        <f t="shared" si="99"/>
        <v>1715964.3</v>
      </c>
      <c r="I542" s="50">
        <f t="shared" si="95"/>
        <v>0</v>
      </c>
      <c r="J542" s="50">
        <f t="shared" si="96"/>
        <v>588.86901166781058</v>
      </c>
      <c r="K542" s="50">
        <f t="shared" si="97"/>
        <v>1597.978676171768</v>
      </c>
      <c r="L542" s="50">
        <f t="shared" si="98"/>
        <v>2430624.9660084732</v>
      </c>
      <c r="M542" s="50"/>
      <c r="N542" s="93">
        <f t="shared" si="94"/>
        <v>2430624.9660084732</v>
      </c>
      <c r="O542" s="33"/>
    </row>
    <row r="543" spans="1:15" s="31" customFormat="1" x14ac:dyDescent="0.25">
      <c r="A543" s="35"/>
      <c r="B543" s="51" t="s">
        <v>377</v>
      </c>
      <c r="C543" s="35">
        <v>4</v>
      </c>
      <c r="D543" s="55">
        <v>17.363900000000001</v>
      </c>
      <c r="E543" s="102">
        <v>810</v>
      </c>
      <c r="F543" s="137">
        <v>674143.8</v>
      </c>
      <c r="G543" s="41">
        <v>100</v>
      </c>
      <c r="H543" s="50">
        <f t="shared" si="99"/>
        <v>674143.8</v>
      </c>
      <c r="I543" s="50">
        <f t="shared" si="95"/>
        <v>0</v>
      </c>
      <c r="J543" s="50">
        <f t="shared" si="96"/>
        <v>832.27629629629632</v>
      </c>
      <c r="K543" s="50">
        <f t="shared" si="97"/>
        <v>1354.5713915432823</v>
      </c>
      <c r="L543" s="50">
        <f t="shared" si="98"/>
        <v>1443757.0057199027</v>
      </c>
      <c r="M543" s="50"/>
      <c r="N543" s="93">
        <f t="shared" si="94"/>
        <v>1443757.0057199027</v>
      </c>
      <c r="O543" s="33"/>
    </row>
    <row r="544" spans="1:15" s="31" customFormat="1" x14ac:dyDescent="0.25">
      <c r="A544" s="35"/>
      <c r="B544" s="51" t="s">
        <v>378</v>
      </c>
      <c r="C544" s="35">
        <v>4</v>
      </c>
      <c r="D544" s="55">
        <v>21.911300000000004</v>
      </c>
      <c r="E544" s="102">
        <v>1255</v>
      </c>
      <c r="F544" s="137">
        <v>1026484.9</v>
      </c>
      <c r="G544" s="41">
        <v>100</v>
      </c>
      <c r="H544" s="50">
        <f t="shared" si="99"/>
        <v>1026484.9</v>
      </c>
      <c r="I544" s="50">
        <f t="shared" si="95"/>
        <v>0</v>
      </c>
      <c r="J544" s="50">
        <f t="shared" si="96"/>
        <v>817.91625498007966</v>
      </c>
      <c r="K544" s="50">
        <f t="shared" si="97"/>
        <v>1368.931432859499</v>
      </c>
      <c r="L544" s="50">
        <f t="shared" si="98"/>
        <v>1607456.0413698789</v>
      </c>
      <c r="M544" s="50"/>
      <c r="N544" s="93">
        <f t="shared" si="94"/>
        <v>1607456.0413698789</v>
      </c>
      <c r="O544" s="33"/>
    </row>
    <row r="545" spans="1:15" s="31" customFormat="1" x14ac:dyDescent="0.25">
      <c r="A545" s="35"/>
      <c r="B545" s="51" t="s">
        <v>158</v>
      </c>
      <c r="C545" s="35">
        <v>4</v>
      </c>
      <c r="D545" s="55">
        <v>17.215700000000002</v>
      </c>
      <c r="E545" s="102">
        <v>668</v>
      </c>
      <c r="F545" s="137">
        <v>964535.2</v>
      </c>
      <c r="G545" s="41">
        <v>100</v>
      </c>
      <c r="H545" s="50">
        <f t="shared" si="99"/>
        <v>964535.2</v>
      </c>
      <c r="I545" s="50">
        <f t="shared" si="95"/>
        <v>0</v>
      </c>
      <c r="J545" s="50">
        <f t="shared" si="96"/>
        <v>1443.9149700598803</v>
      </c>
      <c r="K545" s="50">
        <f t="shared" si="97"/>
        <v>742.93271777969835</v>
      </c>
      <c r="L545" s="50">
        <f t="shared" si="98"/>
        <v>898528.32235669601</v>
      </c>
      <c r="M545" s="50"/>
      <c r="N545" s="93">
        <f t="shared" si="94"/>
        <v>898528.32235669601</v>
      </c>
      <c r="O545" s="33"/>
    </row>
    <row r="546" spans="1:15" s="31" customFormat="1" x14ac:dyDescent="0.25">
      <c r="A546" s="35"/>
      <c r="B546" s="51" t="s">
        <v>379</v>
      </c>
      <c r="C546" s="35">
        <v>4</v>
      </c>
      <c r="D546" s="55">
        <v>31.447900000000001</v>
      </c>
      <c r="E546" s="102">
        <v>1542</v>
      </c>
      <c r="F546" s="137">
        <v>1170625.5</v>
      </c>
      <c r="G546" s="41">
        <v>100</v>
      </c>
      <c r="H546" s="50">
        <f t="shared" si="99"/>
        <v>1170625.5</v>
      </c>
      <c r="I546" s="50">
        <f t="shared" si="95"/>
        <v>0</v>
      </c>
      <c r="J546" s="50">
        <f t="shared" si="96"/>
        <v>759.16050583657591</v>
      </c>
      <c r="K546" s="50">
        <f t="shared" si="97"/>
        <v>1427.6871820030028</v>
      </c>
      <c r="L546" s="50">
        <f t="shared" si="98"/>
        <v>1790866.6060378398</v>
      </c>
      <c r="M546" s="50"/>
      <c r="N546" s="93">
        <f t="shared" si="94"/>
        <v>1790866.6060378398</v>
      </c>
      <c r="O546" s="33"/>
    </row>
    <row r="547" spans="1:15" s="31" customFormat="1" x14ac:dyDescent="0.25">
      <c r="A547" s="35"/>
      <c r="B547" s="51" t="s">
        <v>880</v>
      </c>
      <c r="C547" s="35">
        <v>3</v>
      </c>
      <c r="D547" s="55">
        <v>72.1755</v>
      </c>
      <c r="E547" s="102">
        <v>9705</v>
      </c>
      <c r="F547" s="137">
        <v>57363323.5</v>
      </c>
      <c r="G547" s="41">
        <v>50</v>
      </c>
      <c r="H547" s="50">
        <f t="shared" si="99"/>
        <v>28681661.75</v>
      </c>
      <c r="I547" s="50">
        <f t="shared" si="95"/>
        <v>28681661.75</v>
      </c>
      <c r="J547" s="50">
        <f t="shared" si="96"/>
        <v>5910.6979392065941</v>
      </c>
      <c r="K547" s="50">
        <f t="shared" si="97"/>
        <v>-3723.8502513670155</v>
      </c>
      <c r="L547" s="50">
        <f t="shared" si="98"/>
        <v>3160559.729346293</v>
      </c>
      <c r="M547" s="50"/>
      <c r="N547" s="93">
        <f t="shared" si="94"/>
        <v>3160559.729346293</v>
      </c>
      <c r="O547" s="33"/>
    </row>
    <row r="548" spans="1:15" s="31" customFormat="1" x14ac:dyDescent="0.25">
      <c r="A548" s="35"/>
      <c r="B548" s="51" t="s">
        <v>380</v>
      </c>
      <c r="C548" s="35">
        <v>4</v>
      </c>
      <c r="D548" s="55">
        <v>13.830499999999999</v>
      </c>
      <c r="E548" s="102">
        <v>756</v>
      </c>
      <c r="F548" s="137">
        <v>728657.8</v>
      </c>
      <c r="G548" s="41">
        <v>100</v>
      </c>
      <c r="H548" s="50">
        <f t="shared" si="99"/>
        <v>728657.8</v>
      </c>
      <c r="I548" s="50">
        <f t="shared" si="95"/>
        <v>0</v>
      </c>
      <c r="J548" s="50">
        <f t="shared" si="96"/>
        <v>963.83306878306882</v>
      </c>
      <c r="K548" s="50">
        <f t="shared" si="97"/>
        <v>1223.0146190565097</v>
      </c>
      <c r="L548" s="50">
        <f t="shared" si="98"/>
        <v>1300182.0780475193</v>
      </c>
      <c r="M548" s="50"/>
      <c r="N548" s="93">
        <f t="shared" si="94"/>
        <v>1300182.0780475193</v>
      </c>
      <c r="O548" s="33"/>
    </row>
    <row r="549" spans="1:15" s="31" customFormat="1" x14ac:dyDescent="0.25">
      <c r="A549" s="35"/>
      <c r="B549" s="51" t="s">
        <v>381</v>
      </c>
      <c r="C549" s="35">
        <v>4</v>
      </c>
      <c r="D549" s="55">
        <v>89.205900000000014</v>
      </c>
      <c r="E549" s="102">
        <v>3132</v>
      </c>
      <c r="F549" s="137">
        <v>4510596.2</v>
      </c>
      <c r="G549" s="41">
        <v>100</v>
      </c>
      <c r="H549" s="50">
        <f t="shared" si="99"/>
        <v>4510596.2</v>
      </c>
      <c r="I549" s="50">
        <f t="shared" si="95"/>
        <v>0</v>
      </c>
      <c r="J549" s="50">
        <f t="shared" si="96"/>
        <v>1440.1648148148149</v>
      </c>
      <c r="K549" s="50">
        <f t="shared" si="97"/>
        <v>746.68287302476369</v>
      </c>
      <c r="L549" s="50">
        <f t="shared" si="98"/>
        <v>2005086.651774416</v>
      </c>
      <c r="M549" s="50"/>
      <c r="N549" s="93">
        <f t="shared" si="94"/>
        <v>2005086.651774416</v>
      </c>
      <c r="O549" s="33"/>
    </row>
    <row r="550" spans="1:15" s="31" customFormat="1" x14ac:dyDescent="0.25">
      <c r="A550" s="35"/>
      <c r="B550" s="51" t="s">
        <v>382</v>
      </c>
      <c r="C550" s="35">
        <v>4</v>
      </c>
      <c r="D550" s="55">
        <v>28.287100000000002</v>
      </c>
      <c r="E550" s="102">
        <v>1243</v>
      </c>
      <c r="F550" s="137">
        <v>6553047.7999999998</v>
      </c>
      <c r="G550" s="41">
        <v>100</v>
      </c>
      <c r="H550" s="50">
        <f t="shared" si="99"/>
        <v>6553047.7999999998</v>
      </c>
      <c r="I550" s="50">
        <f t="shared" si="95"/>
        <v>0</v>
      </c>
      <c r="J550" s="50">
        <f t="shared" si="96"/>
        <v>5271.9612228479482</v>
      </c>
      <c r="K550" s="50">
        <f t="shared" si="97"/>
        <v>-3085.1135350083696</v>
      </c>
      <c r="L550" s="50">
        <f t="shared" si="98"/>
        <v>511619.66178887535</v>
      </c>
      <c r="M550" s="50"/>
      <c r="N550" s="93">
        <f t="shared" si="94"/>
        <v>511619.66178887535</v>
      </c>
      <c r="O550" s="33"/>
    </row>
    <row r="551" spans="1:15" s="31" customFormat="1" x14ac:dyDescent="0.25">
      <c r="A551" s="35"/>
      <c r="B551" s="51" t="s">
        <v>383</v>
      </c>
      <c r="C551" s="35">
        <v>4</v>
      </c>
      <c r="D551" s="55">
        <v>44.047899999999998</v>
      </c>
      <c r="E551" s="102">
        <v>2274</v>
      </c>
      <c r="F551" s="137">
        <v>2703933.7</v>
      </c>
      <c r="G551" s="41">
        <v>100</v>
      </c>
      <c r="H551" s="50">
        <f t="shared" si="99"/>
        <v>2703933.7</v>
      </c>
      <c r="I551" s="50">
        <f t="shared" si="95"/>
        <v>0</v>
      </c>
      <c r="J551" s="50">
        <f t="shared" si="96"/>
        <v>1189.0649516270889</v>
      </c>
      <c r="K551" s="50">
        <f t="shared" si="97"/>
        <v>997.78273621248968</v>
      </c>
      <c r="L551" s="50">
        <f t="shared" si="98"/>
        <v>1715091.7574603814</v>
      </c>
      <c r="M551" s="50"/>
      <c r="N551" s="93">
        <f t="shared" si="94"/>
        <v>1715091.7574603814</v>
      </c>
      <c r="O551" s="33"/>
    </row>
    <row r="552" spans="1:15" s="31" customFormat="1" x14ac:dyDescent="0.25">
      <c r="A552" s="35"/>
      <c r="B552" s="51" t="s">
        <v>384</v>
      </c>
      <c r="C552" s="35">
        <v>4</v>
      </c>
      <c r="D552" s="55">
        <v>45.811300000000003</v>
      </c>
      <c r="E552" s="102">
        <v>1688</v>
      </c>
      <c r="F552" s="137">
        <v>1133115.3999999999</v>
      </c>
      <c r="G552" s="41">
        <v>100</v>
      </c>
      <c r="H552" s="50">
        <f t="shared" si="99"/>
        <v>1133115.3999999999</v>
      </c>
      <c r="I552" s="50">
        <f t="shared" si="95"/>
        <v>0</v>
      </c>
      <c r="J552" s="50">
        <f t="shared" si="96"/>
        <v>671.27689573459713</v>
      </c>
      <c r="K552" s="50">
        <f t="shared" si="97"/>
        <v>1515.5707921049816</v>
      </c>
      <c r="L552" s="50">
        <f t="shared" si="98"/>
        <v>1985321.9356825333</v>
      </c>
      <c r="M552" s="50"/>
      <c r="N552" s="93">
        <f t="shared" si="94"/>
        <v>1985321.9356825333</v>
      </c>
      <c r="O552" s="33"/>
    </row>
    <row r="553" spans="1:15" s="31" customFormat="1" x14ac:dyDescent="0.25">
      <c r="A553" s="35"/>
      <c r="B553" s="51" t="s">
        <v>385</v>
      </c>
      <c r="C553" s="35">
        <v>4</v>
      </c>
      <c r="D553" s="55">
        <v>76.026800000000009</v>
      </c>
      <c r="E553" s="102">
        <v>3469</v>
      </c>
      <c r="F553" s="137">
        <v>1947378</v>
      </c>
      <c r="G553" s="41">
        <v>100</v>
      </c>
      <c r="H553" s="50">
        <f t="shared" si="99"/>
        <v>1947378</v>
      </c>
      <c r="I553" s="50">
        <f t="shared" si="95"/>
        <v>0</v>
      </c>
      <c r="J553" s="50">
        <f t="shared" si="96"/>
        <v>561.36581147304696</v>
      </c>
      <c r="K553" s="50">
        <f t="shared" si="97"/>
        <v>1625.4818763665317</v>
      </c>
      <c r="L553" s="50">
        <f t="shared" si="98"/>
        <v>2751104.0931430263</v>
      </c>
      <c r="M553" s="50"/>
      <c r="N553" s="93">
        <f t="shared" si="94"/>
        <v>2751104.0931430263</v>
      </c>
      <c r="O553" s="33"/>
    </row>
    <row r="554" spans="1:15" s="31" customFormat="1" x14ac:dyDescent="0.25">
      <c r="A554" s="35"/>
      <c r="B554" s="51" t="s">
        <v>386</v>
      </c>
      <c r="C554" s="35">
        <v>4</v>
      </c>
      <c r="D554" s="55">
        <v>21.168299999999999</v>
      </c>
      <c r="E554" s="102">
        <v>939</v>
      </c>
      <c r="F554" s="137">
        <v>686032.2</v>
      </c>
      <c r="G554" s="41">
        <v>100</v>
      </c>
      <c r="H554" s="50">
        <f t="shared" si="99"/>
        <v>686032.2</v>
      </c>
      <c r="I554" s="50">
        <f t="shared" si="95"/>
        <v>0</v>
      </c>
      <c r="J554" s="50">
        <f t="shared" si="96"/>
        <v>730.59872204472833</v>
      </c>
      <c r="K554" s="50">
        <f t="shared" si="97"/>
        <v>1456.2489657948504</v>
      </c>
      <c r="L554" s="50">
        <f t="shared" si="98"/>
        <v>1585523.3402278521</v>
      </c>
      <c r="M554" s="50"/>
      <c r="N554" s="93">
        <f t="shared" si="94"/>
        <v>1585523.3402278521</v>
      </c>
      <c r="O554" s="33"/>
    </row>
    <row r="555" spans="1:15" s="31" customFormat="1" x14ac:dyDescent="0.25">
      <c r="A555" s="35"/>
      <c r="B555" s="51" t="s">
        <v>387</v>
      </c>
      <c r="C555" s="35">
        <v>4</v>
      </c>
      <c r="D555" s="55">
        <v>27.250599999999999</v>
      </c>
      <c r="E555" s="102">
        <v>986</v>
      </c>
      <c r="F555" s="137">
        <v>796043.5</v>
      </c>
      <c r="G555" s="41">
        <v>100</v>
      </c>
      <c r="H555" s="50">
        <f t="shared" si="99"/>
        <v>796043.5</v>
      </c>
      <c r="I555" s="50">
        <f t="shared" si="95"/>
        <v>0</v>
      </c>
      <c r="J555" s="50">
        <f t="shared" si="96"/>
        <v>807.34634888438131</v>
      </c>
      <c r="K555" s="50">
        <f t="shared" si="97"/>
        <v>1379.5013389551973</v>
      </c>
      <c r="L555" s="50">
        <f t="shared" si="98"/>
        <v>1569736.1760402292</v>
      </c>
      <c r="M555" s="50"/>
      <c r="N555" s="93">
        <f t="shared" si="94"/>
        <v>1569736.1760402292</v>
      </c>
      <c r="O555" s="33"/>
    </row>
    <row r="556" spans="1:15" s="31" customFormat="1" x14ac:dyDescent="0.25">
      <c r="A556" s="35"/>
      <c r="B556" s="51" t="s">
        <v>388</v>
      </c>
      <c r="C556" s="35">
        <v>4</v>
      </c>
      <c r="D556" s="55">
        <v>21.5503</v>
      </c>
      <c r="E556" s="102">
        <v>1020</v>
      </c>
      <c r="F556" s="137">
        <v>1426180.5</v>
      </c>
      <c r="G556" s="41">
        <v>100</v>
      </c>
      <c r="H556" s="50">
        <f t="shared" si="99"/>
        <v>1426180.5</v>
      </c>
      <c r="I556" s="50">
        <f t="shared" si="95"/>
        <v>0</v>
      </c>
      <c r="J556" s="50">
        <f t="shared" si="96"/>
        <v>1398.2161764705882</v>
      </c>
      <c r="K556" s="50">
        <f t="shared" si="97"/>
        <v>788.63151136899046</v>
      </c>
      <c r="L556" s="50">
        <f t="shared" si="98"/>
        <v>1060454.2731667459</v>
      </c>
      <c r="M556" s="50"/>
      <c r="N556" s="93">
        <f t="shared" si="94"/>
        <v>1060454.2731667459</v>
      </c>
      <c r="O556" s="33"/>
    </row>
    <row r="557" spans="1:15" s="31" customFormat="1" x14ac:dyDescent="0.25">
      <c r="A557" s="35"/>
      <c r="B557" s="51" t="s">
        <v>389</v>
      </c>
      <c r="C557" s="35">
        <v>4</v>
      </c>
      <c r="D557" s="55">
        <v>14.727999999999998</v>
      </c>
      <c r="E557" s="102">
        <v>931</v>
      </c>
      <c r="F557" s="137">
        <v>647229.30000000005</v>
      </c>
      <c r="G557" s="41">
        <v>100</v>
      </c>
      <c r="H557" s="50">
        <f t="shared" si="99"/>
        <v>647229.30000000005</v>
      </c>
      <c r="I557" s="50">
        <f t="shared" si="95"/>
        <v>0</v>
      </c>
      <c r="J557" s="50">
        <f t="shared" si="96"/>
        <v>695.19795918367356</v>
      </c>
      <c r="K557" s="50">
        <f t="shared" si="97"/>
        <v>1491.6497286559052</v>
      </c>
      <c r="L557" s="50">
        <f t="shared" si="98"/>
        <v>1576300.5345791935</v>
      </c>
      <c r="M557" s="50"/>
      <c r="N557" s="93">
        <f t="shared" si="94"/>
        <v>1576300.5345791935</v>
      </c>
      <c r="O557" s="33"/>
    </row>
    <row r="558" spans="1:15" s="31" customFormat="1" x14ac:dyDescent="0.25">
      <c r="A558" s="35"/>
      <c r="B558" s="51" t="s">
        <v>390</v>
      </c>
      <c r="C558" s="35">
        <v>4</v>
      </c>
      <c r="D558" s="55">
        <v>18.566800000000001</v>
      </c>
      <c r="E558" s="102">
        <v>839</v>
      </c>
      <c r="F558" s="137">
        <v>534234.9</v>
      </c>
      <c r="G558" s="41">
        <v>100</v>
      </c>
      <c r="H558" s="50">
        <f t="shared" si="99"/>
        <v>534234.9</v>
      </c>
      <c r="I558" s="50">
        <f t="shared" si="95"/>
        <v>0</v>
      </c>
      <c r="J558" s="50">
        <f t="shared" si="96"/>
        <v>636.75196662693691</v>
      </c>
      <c r="K558" s="50">
        <f t="shared" si="97"/>
        <v>1550.0957212126418</v>
      </c>
      <c r="L558" s="50">
        <f t="shared" si="98"/>
        <v>1619878.8222580792</v>
      </c>
      <c r="M558" s="50"/>
      <c r="N558" s="93">
        <f t="shared" si="94"/>
        <v>1619878.8222580792</v>
      </c>
      <c r="O558" s="33"/>
    </row>
    <row r="559" spans="1:15" s="31" customFormat="1" x14ac:dyDescent="0.25">
      <c r="A559" s="35"/>
      <c r="B559" s="51" t="s">
        <v>209</v>
      </c>
      <c r="C559" s="35">
        <v>4</v>
      </c>
      <c r="D559" s="55">
        <v>27.703899999999997</v>
      </c>
      <c r="E559" s="102">
        <v>1659</v>
      </c>
      <c r="F559" s="137">
        <v>692451.4</v>
      </c>
      <c r="G559" s="41">
        <v>100</v>
      </c>
      <c r="H559" s="50">
        <f t="shared" si="99"/>
        <v>692451.4</v>
      </c>
      <c r="I559" s="50">
        <f t="shared" si="95"/>
        <v>0</v>
      </c>
      <c r="J559" s="50">
        <f t="shared" si="96"/>
        <v>417.39083785412902</v>
      </c>
      <c r="K559" s="50">
        <f t="shared" si="97"/>
        <v>1769.4568499854495</v>
      </c>
      <c r="L559" s="50">
        <f t="shared" si="98"/>
        <v>2084753.2242454374</v>
      </c>
      <c r="M559" s="50"/>
      <c r="N559" s="93">
        <f t="shared" si="94"/>
        <v>2084753.2242454374</v>
      </c>
      <c r="O559" s="33"/>
    </row>
    <row r="560" spans="1:15" s="31" customFormat="1" x14ac:dyDescent="0.25">
      <c r="A560" s="35"/>
      <c r="B560" s="51" t="s">
        <v>246</v>
      </c>
      <c r="C560" s="35">
        <v>4</v>
      </c>
      <c r="D560" s="55">
        <v>15.173299999999998</v>
      </c>
      <c r="E560" s="102">
        <v>351</v>
      </c>
      <c r="F560" s="137">
        <v>745363.4</v>
      </c>
      <c r="G560" s="41">
        <v>100</v>
      </c>
      <c r="H560" s="50">
        <f t="shared" si="99"/>
        <v>745363.4</v>
      </c>
      <c r="I560" s="50">
        <f t="shared" si="95"/>
        <v>0</v>
      </c>
      <c r="J560" s="50">
        <f t="shared" si="96"/>
        <v>2123.5424501424504</v>
      </c>
      <c r="K560" s="50">
        <f t="shared" si="97"/>
        <v>63.305237697128177</v>
      </c>
      <c r="L560" s="50">
        <f t="shared" si="98"/>
        <v>236951.27085171078</v>
      </c>
      <c r="M560" s="50"/>
      <c r="N560" s="93">
        <f t="shared" si="94"/>
        <v>236951.27085171078</v>
      </c>
      <c r="O560" s="33"/>
    </row>
    <row r="561" spans="1:15" s="31" customFormat="1" x14ac:dyDescent="0.25">
      <c r="A561" s="35"/>
      <c r="B561" s="51" t="s">
        <v>391</v>
      </c>
      <c r="C561" s="35">
        <v>4</v>
      </c>
      <c r="D561" s="55">
        <v>20.418799999999997</v>
      </c>
      <c r="E561" s="102">
        <v>961</v>
      </c>
      <c r="F561" s="137">
        <v>568894.5</v>
      </c>
      <c r="G561" s="41">
        <v>100</v>
      </c>
      <c r="H561" s="50">
        <f t="shared" si="99"/>
        <v>568894.5</v>
      </c>
      <c r="I561" s="50">
        <f t="shared" si="95"/>
        <v>0</v>
      </c>
      <c r="J561" s="50">
        <f t="shared" si="96"/>
        <v>591.98178980228931</v>
      </c>
      <c r="K561" s="50">
        <f t="shared" si="97"/>
        <v>1594.8658980372893</v>
      </c>
      <c r="L561" s="50">
        <f t="shared" si="98"/>
        <v>1701805.8918735997</v>
      </c>
      <c r="M561" s="50"/>
      <c r="N561" s="93">
        <f t="shared" si="94"/>
        <v>1701805.8918735997</v>
      </c>
      <c r="O561" s="33"/>
    </row>
    <row r="562" spans="1:15" s="31" customFormat="1" x14ac:dyDescent="0.25">
      <c r="A562" s="35"/>
      <c r="B562" s="51" t="s">
        <v>392</v>
      </c>
      <c r="C562" s="35">
        <v>4</v>
      </c>
      <c r="D562" s="55">
        <v>99.448100000000011</v>
      </c>
      <c r="E562" s="102">
        <v>3425</v>
      </c>
      <c r="F562" s="137">
        <v>3713182.7</v>
      </c>
      <c r="G562" s="41">
        <v>100</v>
      </c>
      <c r="H562" s="50">
        <f t="shared" si="99"/>
        <v>3713182.7</v>
      </c>
      <c r="I562" s="50">
        <f t="shared" si="95"/>
        <v>0</v>
      </c>
      <c r="J562" s="50">
        <f t="shared" si="96"/>
        <v>1084.1409343065693</v>
      </c>
      <c r="K562" s="50">
        <f t="shared" si="97"/>
        <v>1102.7067535330093</v>
      </c>
      <c r="L562" s="50">
        <f t="shared" si="98"/>
        <v>2439150.0274094343</v>
      </c>
      <c r="M562" s="50"/>
      <c r="N562" s="93">
        <f t="shared" si="94"/>
        <v>2439150.0274094343</v>
      </c>
      <c r="O562" s="33"/>
    </row>
    <row r="563" spans="1:15" s="31" customFormat="1" x14ac:dyDescent="0.25">
      <c r="A563" s="35"/>
      <c r="B563" s="51" t="s">
        <v>393</v>
      </c>
      <c r="C563" s="35">
        <v>4</v>
      </c>
      <c r="D563" s="55">
        <v>22.054699999999997</v>
      </c>
      <c r="E563" s="102">
        <v>1136</v>
      </c>
      <c r="F563" s="137">
        <v>524092.2</v>
      </c>
      <c r="G563" s="41">
        <v>100</v>
      </c>
      <c r="H563" s="50">
        <f t="shared" si="99"/>
        <v>524092.2</v>
      </c>
      <c r="I563" s="50">
        <f t="shared" si="95"/>
        <v>0</v>
      </c>
      <c r="J563" s="50">
        <f t="shared" si="96"/>
        <v>461.34876760563384</v>
      </c>
      <c r="K563" s="50">
        <f t="shared" si="97"/>
        <v>1725.4989202339448</v>
      </c>
      <c r="L563" s="50">
        <f t="shared" si="98"/>
        <v>1868333.0622479711</v>
      </c>
      <c r="M563" s="50"/>
      <c r="N563" s="93">
        <f t="shared" si="94"/>
        <v>1868333.0622479711</v>
      </c>
      <c r="O563" s="33"/>
    </row>
    <row r="564" spans="1:15" s="31" customFormat="1" x14ac:dyDescent="0.25">
      <c r="A564" s="35"/>
      <c r="B564" s="51" t="s">
        <v>250</v>
      </c>
      <c r="C564" s="35">
        <v>4</v>
      </c>
      <c r="D564" s="55">
        <v>13.465299999999999</v>
      </c>
      <c r="E564" s="102">
        <v>740</v>
      </c>
      <c r="F564" s="137">
        <v>277541.8</v>
      </c>
      <c r="G564" s="41">
        <v>100</v>
      </c>
      <c r="H564" s="50">
        <f t="shared" si="99"/>
        <v>277541.8</v>
      </c>
      <c r="I564" s="50">
        <f t="shared" si="95"/>
        <v>0</v>
      </c>
      <c r="J564" s="50">
        <f t="shared" si="96"/>
        <v>375.05648648648645</v>
      </c>
      <c r="K564" s="50">
        <f t="shared" si="97"/>
        <v>1811.7912013530922</v>
      </c>
      <c r="L564" s="50">
        <f t="shared" si="98"/>
        <v>1778825.8069204204</v>
      </c>
      <c r="M564" s="50"/>
      <c r="N564" s="93">
        <f t="shared" si="94"/>
        <v>1778825.8069204204</v>
      </c>
      <c r="O564" s="33"/>
    </row>
    <row r="565" spans="1:15" s="31" customFormat="1" x14ac:dyDescent="0.25">
      <c r="A565" s="35"/>
      <c r="B565" s="51" t="s">
        <v>282</v>
      </c>
      <c r="C565" s="35">
        <v>4</v>
      </c>
      <c r="D565" s="55">
        <v>32.471600000000002</v>
      </c>
      <c r="E565" s="102">
        <v>910</v>
      </c>
      <c r="F565" s="137">
        <v>542631.9</v>
      </c>
      <c r="G565" s="41">
        <v>100</v>
      </c>
      <c r="H565" s="50">
        <f t="shared" si="99"/>
        <v>542631.9</v>
      </c>
      <c r="I565" s="50">
        <f t="shared" si="95"/>
        <v>0</v>
      </c>
      <c r="J565" s="50">
        <f t="shared" si="96"/>
        <v>596.29879120879127</v>
      </c>
      <c r="K565" s="50">
        <f t="shared" si="97"/>
        <v>1590.5488966307873</v>
      </c>
      <c r="L565" s="50">
        <f t="shared" si="98"/>
        <v>1751376.3084842372</v>
      </c>
      <c r="M565" s="50"/>
      <c r="N565" s="93">
        <f t="shared" si="94"/>
        <v>1751376.3084842372</v>
      </c>
      <c r="O565" s="33"/>
    </row>
    <row r="566" spans="1:15" s="31" customFormat="1" x14ac:dyDescent="0.25">
      <c r="A566" s="35"/>
      <c r="B566" s="51" t="s">
        <v>142</v>
      </c>
      <c r="C566" s="35">
        <v>4</v>
      </c>
      <c r="D566" s="55">
        <v>10.603699999999998</v>
      </c>
      <c r="E566" s="102">
        <v>491</v>
      </c>
      <c r="F566" s="137">
        <v>182556.7</v>
      </c>
      <c r="G566" s="41">
        <v>100</v>
      </c>
      <c r="H566" s="50">
        <f t="shared" si="99"/>
        <v>182556.7</v>
      </c>
      <c r="I566" s="50">
        <f t="shared" si="95"/>
        <v>0</v>
      </c>
      <c r="J566" s="50">
        <f t="shared" si="96"/>
        <v>371.80590631364566</v>
      </c>
      <c r="K566" s="50">
        <f t="shared" si="97"/>
        <v>1815.0417815259329</v>
      </c>
      <c r="L566" s="50">
        <f t="shared" si="98"/>
        <v>1694750.2253375237</v>
      </c>
      <c r="M566" s="50"/>
      <c r="N566" s="93">
        <f t="shared" si="94"/>
        <v>1694750.2253375237</v>
      </c>
      <c r="O566" s="33"/>
    </row>
    <row r="567" spans="1:15" s="31" customFormat="1" x14ac:dyDescent="0.25">
      <c r="A567" s="35"/>
      <c r="B567" s="51" t="s">
        <v>394</v>
      </c>
      <c r="C567" s="35">
        <v>4</v>
      </c>
      <c r="D567" s="55">
        <v>27.763299999999997</v>
      </c>
      <c r="E567" s="102">
        <v>1521</v>
      </c>
      <c r="F567" s="137">
        <v>4208736.3</v>
      </c>
      <c r="G567" s="41">
        <v>100</v>
      </c>
      <c r="H567" s="50">
        <f t="shared" si="99"/>
        <v>4208736.3</v>
      </c>
      <c r="I567" s="50">
        <f t="shared" si="95"/>
        <v>0</v>
      </c>
      <c r="J567" s="50">
        <f t="shared" si="96"/>
        <v>2767.085009861933</v>
      </c>
      <c r="K567" s="50">
        <f t="shared" si="97"/>
        <v>-580.23732202235442</v>
      </c>
      <c r="L567" s="50">
        <f t="shared" si="98"/>
        <v>587618.41044862941</v>
      </c>
      <c r="M567" s="50"/>
      <c r="N567" s="93">
        <f t="shared" si="94"/>
        <v>587618.41044862941</v>
      </c>
      <c r="O567" s="33"/>
    </row>
    <row r="568" spans="1:15" s="31" customFormat="1" x14ac:dyDescent="0.25">
      <c r="A568" s="35"/>
      <c r="B568" s="4"/>
      <c r="C568" s="4"/>
      <c r="D568" s="55">
        <v>0</v>
      </c>
      <c r="E568" s="104"/>
      <c r="F568" s="32"/>
      <c r="G568" s="41"/>
      <c r="H568" s="42"/>
      <c r="I568" s="50"/>
      <c r="J568" s="50"/>
      <c r="K568" s="50"/>
      <c r="L568" s="50"/>
      <c r="M568" s="50"/>
      <c r="N568" s="93"/>
      <c r="O568" s="33"/>
    </row>
    <row r="569" spans="1:15" s="31" customFormat="1" x14ac:dyDescent="0.25">
      <c r="A569" s="30" t="s">
        <v>395</v>
      </c>
      <c r="B569" s="43" t="s">
        <v>2</v>
      </c>
      <c r="C569" s="44"/>
      <c r="D569" s="3">
        <v>783.48569999999995</v>
      </c>
      <c r="E569" s="105">
        <f>E570</f>
        <v>69771</v>
      </c>
      <c r="F569" s="37"/>
      <c r="G569" s="41"/>
      <c r="H569" s="37">
        <f>H571</f>
        <v>13037533.300000001</v>
      </c>
      <c r="I569" s="37">
        <f>I571</f>
        <v>-13037533.300000001</v>
      </c>
      <c r="J569" s="50"/>
      <c r="K569" s="50"/>
      <c r="L569" s="50"/>
      <c r="M569" s="46">
        <f>M571</f>
        <v>25492543.382334672</v>
      </c>
      <c r="N569" s="91">
        <f t="shared" si="94"/>
        <v>25492543.382334672</v>
      </c>
      <c r="O569" s="33"/>
    </row>
    <row r="570" spans="1:15" s="31" customFormat="1" x14ac:dyDescent="0.25">
      <c r="A570" s="30" t="s">
        <v>395</v>
      </c>
      <c r="B570" s="43" t="s">
        <v>3</v>
      </c>
      <c r="C570" s="44"/>
      <c r="D570" s="3">
        <v>783.48569999999995</v>
      </c>
      <c r="E570" s="105">
        <f>SUM(E572:E596)</f>
        <v>69771</v>
      </c>
      <c r="F570" s="37">
        <f>SUM(F572:F596)</f>
        <v>107896731.2</v>
      </c>
      <c r="G570" s="41"/>
      <c r="H570" s="37">
        <f>SUM(H572:H596)</f>
        <v>81821664.600000009</v>
      </c>
      <c r="I570" s="37">
        <f>SUM(I572:I596)</f>
        <v>26075066.600000001</v>
      </c>
      <c r="J570" s="50"/>
      <c r="K570" s="50"/>
      <c r="L570" s="37">
        <f>SUM(L572:L596)</f>
        <v>50239857.17496004</v>
      </c>
      <c r="M570" s="50"/>
      <c r="N570" s="91">
        <f t="shared" si="94"/>
        <v>50239857.17496004</v>
      </c>
      <c r="O570" s="33"/>
    </row>
    <row r="571" spans="1:15" s="31" customFormat="1" x14ac:dyDescent="0.25">
      <c r="A571" s="35"/>
      <c r="B571" s="51" t="s">
        <v>26</v>
      </c>
      <c r="C571" s="35">
        <v>2</v>
      </c>
      <c r="D571" s="55">
        <v>0</v>
      </c>
      <c r="E571" s="108"/>
      <c r="F571" s="50"/>
      <c r="G571" s="41">
        <v>25</v>
      </c>
      <c r="H571" s="50">
        <f>F581*G571/100</f>
        <v>13037533.300000001</v>
      </c>
      <c r="I571" s="50">
        <f t="shared" si="95"/>
        <v>-13037533.300000001</v>
      </c>
      <c r="J571" s="50"/>
      <c r="K571" s="50"/>
      <c r="L571" s="50"/>
      <c r="M571" s="50">
        <f>($L$7*$L$8*E569/$L$10)+($L$7*$L$9*D569/$L$11)</f>
        <v>25492543.382334672</v>
      </c>
      <c r="N571" s="93">
        <f t="shared" si="94"/>
        <v>25492543.382334672</v>
      </c>
      <c r="O571" s="33"/>
    </row>
    <row r="572" spans="1:15" s="31" customFormat="1" x14ac:dyDescent="0.25">
      <c r="A572" s="35"/>
      <c r="B572" s="51" t="s">
        <v>396</v>
      </c>
      <c r="C572" s="35">
        <v>4</v>
      </c>
      <c r="D572" s="55">
        <v>26.569000000000003</v>
      </c>
      <c r="E572" s="102">
        <v>3667</v>
      </c>
      <c r="F572" s="138">
        <v>5921883.2000000002</v>
      </c>
      <c r="G572" s="41">
        <v>100</v>
      </c>
      <c r="H572" s="50">
        <f>F572*G572/100</f>
        <v>5921883.2000000002</v>
      </c>
      <c r="I572" s="50">
        <f t="shared" si="95"/>
        <v>0</v>
      </c>
      <c r="J572" s="50">
        <f t="shared" ref="J572:J596" si="100">F572/E572</f>
        <v>1614.9122443414235</v>
      </c>
      <c r="K572" s="50">
        <f t="shared" ref="K572:K596" si="101">$J$11*$J$19-J572</f>
        <v>571.93544349815511</v>
      </c>
      <c r="L572" s="50">
        <f t="shared" ref="L572:L596" si="102">IF(K572&gt;0,$J$7*$J$8*(K572/$K$19),0)+$J$7*$J$9*(E572/$E$19)+$J$7*$J$10*(D572/$D$19)</f>
        <v>1661623.0092224702</v>
      </c>
      <c r="M572" s="50"/>
      <c r="N572" s="93">
        <f t="shared" si="94"/>
        <v>1661623.0092224702</v>
      </c>
      <c r="O572" s="33"/>
    </row>
    <row r="573" spans="1:15" s="31" customFormat="1" x14ac:dyDescent="0.25">
      <c r="A573" s="35"/>
      <c r="B573" s="51" t="s">
        <v>397</v>
      </c>
      <c r="C573" s="35">
        <v>4</v>
      </c>
      <c r="D573" s="55">
        <v>51.770800000000001</v>
      </c>
      <c r="E573" s="102">
        <v>1196</v>
      </c>
      <c r="F573" s="138">
        <v>801534.6</v>
      </c>
      <c r="G573" s="41">
        <v>100</v>
      </c>
      <c r="H573" s="50">
        <f t="shared" ref="H573:H596" si="103">F573*G573/100</f>
        <v>801534.6</v>
      </c>
      <c r="I573" s="50">
        <f t="shared" si="95"/>
        <v>0</v>
      </c>
      <c r="J573" s="50">
        <f t="shared" si="100"/>
        <v>670.17943143812704</v>
      </c>
      <c r="K573" s="50">
        <f t="shared" si="101"/>
        <v>1516.6682564014516</v>
      </c>
      <c r="L573" s="50">
        <f t="shared" si="102"/>
        <v>1879954.463315913</v>
      </c>
      <c r="M573" s="50"/>
      <c r="N573" s="93">
        <f t="shared" si="94"/>
        <v>1879954.463315913</v>
      </c>
      <c r="O573" s="33"/>
    </row>
    <row r="574" spans="1:15" s="31" customFormat="1" x14ac:dyDescent="0.25">
      <c r="A574" s="35"/>
      <c r="B574" s="51" t="s">
        <v>793</v>
      </c>
      <c r="C574" s="35">
        <v>4</v>
      </c>
      <c r="D574" s="55">
        <v>58.449799999999996</v>
      </c>
      <c r="E574" s="102">
        <v>1844</v>
      </c>
      <c r="F574" s="138">
        <v>841188.2</v>
      </c>
      <c r="G574" s="41">
        <v>100</v>
      </c>
      <c r="H574" s="50">
        <f t="shared" si="103"/>
        <v>841188.2</v>
      </c>
      <c r="I574" s="50">
        <f t="shared" si="95"/>
        <v>0</v>
      </c>
      <c r="J574" s="50">
        <f t="shared" si="100"/>
        <v>456.17581344902385</v>
      </c>
      <c r="K574" s="50">
        <f t="shared" si="101"/>
        <v>1730.6718743905549</v>
      </c>
      <c r="L574" s="50">
        <f t="shared" si="102"/>
        <v>2277786.243597439</v>
      </c>
      <c r="M574" s="50"/>
      <c r="N574" s="93">
        <f t="shared" si="94"/>
        <v>2277786.243597439</v>
      </c>
      <c r="O574" s="33"/>
    </row>
    <row r="575" spans="1:15" s="31" customFormat="1" x14ac:dyDescent="0.25">
      <c r="A575" s="35"/>
      <c r="B575" s="51" t="s">
        <v>398</v>
      </c>
      <c r="C575" s="35">
        <v>4</v>
      </c>
      <c r="D575" s="55">
        <v>69.130799999999994</v>
      </c>
      <c r="E575" s="102">
        <v>7081</v>
      </c>
      <c r="F575" s="138">
        <v>8220453.2999999998</v>
      </c>
      <c r="G575" s="41">
        <v>100</v>
      </c>
      <c r="H575" s="50">
        <f t="shared" si="103"/>
        <v>8220453.2999999998</v>
      </c>
      <c r="I575" s="50">
        <f t="shared" si="95"/>
        <v>0</v>
      </c>
      <c r="J575" s="50">
        <f t="shared" si="100"/>
        <v>1160.9170032481288</v>
      </c>
      <c r="K575" s="50">
        <f t="shared" si="101"/>
        <v>1025.9306845914498</v>
      </c>
      <c r="L575" s="50">
        <f t="shared" si="102"/>
        <v>3243918.9170857118</v>
      </c>
      <c r="M575" s="50"/>
      <c r="N575" s="93">
        <f t="shared" si="94"/>
        <v>3243918.9170857118</v>
      </c>
      <c r="O575" s="33"/>
    </row>
    <row r="576" spans="1:15" s="31" customFormat="1" x14ac:dyDescent="0.25">
      <c r="A576" s="35"/>
      <c r="B576" s="51" t="s">
        <v>399</v>
      </c>
      <c r="C576" s="35">
        <v>4</v>
      </c>
      <c r="D576" s="55">
        <v>13.638200000000001</v>
      </c>
      <c r="E576" s="102">
        <v>1898</v>
      </c>
      <c r="F576" s="138">
        <v>1468618.4</v>
      </c>
      <c r="G576" s="41">
        <v>100</v>
      </c>
      <c r="H576" s="50">
        <f t="shared" si="103"/>
        <v>1468618.4</v>
      </c>
      <c r="I576" s="50">
        <f t="shared" si="95"/>
        <v>0</v>
      </c>
      <c r="J576" s="50">
        <f t="shared" si="100"/>
        <v>773.77154899894617</v>
      </c>
      <c r="K576" s="50">
        <f t="shared" si="101"/>
        <v>1413.0761388406324</v>
      </c>
      <c r="L576" s="50">
        <f t="shared" si="102"/>
        <v>1780007.3141848741</v>
      </c>
      <c r="M576" s="50"/>
      <c r="N576" s="93">
        <f t="shared" si="94"/>
        <v>1780007.3141848741</v>
      </c>
      <c r="O576" s="33"/>
    </row>
    <row r="577" spans="1:15" s="31" customFormat="1" x14ac:dyDescent="0.25">
      <c r="A577" s="35"/>
      <c r="B577" s="51" t="s">
        <v>400</v>
      </c>
      <c r="C577" s="35">
        <v>4</v>
      </c>
      <c r="D577" s="55">
        <v>52.592100000000002</v>
      </c>
      <c r="E577" s="102">
        <v>1761</v>
      </c>
      <c r="F577" s="138">
        <v>1425705.5</v>
      </c>
      <c r="G577" s="41">
        <v>100</v>
      </c>
      <c r="H577" s="50">
        <f t="shared" si="103"/>
        <v>1425705.5</v>
      </c>
      <c r="I577" s="50">
        <f t="shared" si="95"/>
        <v>0</v>
      </c>
      <c r="J577" s="50">
        <f t="shared" si="100"/>
        <v>809.59994321408294</v>
      </c>
      <c r="K577" s="50">
        <f t="shared" si="101"/>
        <v>1377.2477446254957</v>
      </c>
      <c r="L577" s="50">
        <f t="shared" si="102"/>
        <v>1930088.6792268306</v>
      </c>
      <c r="M577" s="50"/>
      <c r="N577" s="93">
        <f t="shared" si="94"/>
        <v>1930088.6792268306</v>
      </c>
      <c r="O577" s="33"/>
    </row>
    <row r="578" spans="1:15" s="31" customFormat="1" x14ac:dyDescent="0.25">
      <c r="A578" s="35"/>
      <c r="B578" s="51" t="s">
        <v>401</v>
      </c>
      <c r="C578" s="35">
        <v>4</v>
      </c>
      <c r="D578" s="55">
        <v>7.2299999999999995</v>
      </c>
      <c r="E578" s="102">
        <v>816</v>
      </c>
      <c r="F578" s="138">
        <v>452430.8</v>
      </c>
      <c r="G578" s="41">
        <v>100</v>
      </c>
      <c r="H578" s="50">
        <f t="shared" si="103"/>
        <v>452430.8</v>
      </c>
      <c r="I578" s="50">
        <f t="shared" si="95"/>
        <v>0</v>
      </c>
      <c r="J578" s="50">
        <f t="shared" si="100"/>
        <v>554.4495098039215</v>
      </c>
      <c r="K578" s="50">
        <f t="shared" si="101"/>
        <v>1632.3981780356571</v>
      </c>
      <c r="L578" s="50">
        <f t="shared" si="102"/>
        <v>1617583.8445974798</v>
      </c>
      <c r="M578" s="50"/>
      <c r="N578" s="93">
        <f t="shared" ref="N578:N641" si="104">L578+M578</f>
        <v>1617583.8445974798</v>
      </c>
      <c r="O578" s="33"/>
    </row>
    <row r="579" spans="1:15" s="31" customFormat="1" x14ac:dyDescent="0.25">
      <c r="A579" s="35"/>
      <c r="B579" s="51" t="s">
        <v>299</v>
      </c>
      <c r="C579" s="35">
        <v>4</v>
      </c>
      <c r="D579" s="55">
        <v>40.322299999999998</v>
      </c>
      <c r="E579" s="102">
        <v>2378</v>
      </c>
      <c r="F579" s="138">
        <v>2367237.4</v>
      </c>
      <c r="G579" s="41">
        <v>100</v>
      </c>
      <c r="H579" s="50">
        <f t="shared" si="103"/>
        <v>2367237.4</v>
      </c>
      <c r="I579" s="50">
        <f t="shared" si="95"/>
        <v>0</v>
      </c>
      <c r="J579" s="50">
        <f t="shared" si="100"/>
        <v>995.47409587888978</v>
      </c>
      <c r="K579" s="50">
        <f t="shared" si="101"/>
        <v>1191.3735919606888</v>
      </c>
      <c r="L579" s="50">
        <f t="shared" si="102"/>
        <v>1883269.9289476278</v>
      </c>
      <c r="M579" s="50"/>
      <c r="N579" s="93">
        <f t="shared" si="104"/>
        <v>1883269.9289476278</v>
      </c>
      <c r="O579" s="33"/>
    </row>
    <row r="580" spans="1:15" s="31" customFormat="1" x14ac:dyDescent="0.25">
      <c r="A580" s="35"/>
      <c r="B580" s="51" t="s">
        <v>402</v>
      </c>
      <c r="C580" s="35">
        <v>4</v>
      </c>
      <c r="D580" s="55">
        <v>5.835</v>
      </c>
      <c r="E580" s="102">
        <v>852</v>
      </c>
      <c r="F580" s="138">
        <v>290634.5</v>
      </c>
      <c r="G580" s="41">
        <v>100</v>
      </c>
      <c r="H580" s="50">
        <f t="shared" si="103"/>
        <v>290634.5</v>
      </c>
      <c r="I580" s="50">
        <f t="shared" ref="I580:I643" si="105">F580-H580</f>
        <v>0</v>
      </c>
      <c r="J580" s="50">
        <f t="shared" si="100"/>
        <v>341.12030516431923</v>
      </c>
      <c r="K580" s="50">
        <f t="shared" si="101"/>
        <v>1845.7273826752594</v>
      </c>
      <c r="L580" s="50">
        <f t="shared" si="102"/>
        <v>1795794.2565136196</v>
      </c>
      <c r="M580" s="50"/>
      <c r="N580" s="93">
        <f t="shared" si="104"/>
        <v>1795794.2565136196</v>
      </c>
      <c r="O580" s="33"/>
    </row>
    <row r="581" spans="1:15" s="31" customFormat="1" x14ac:dyDescent="0.25">
      <c r="A581" s="35"/>
      <c r="B581" s="51" t="s">
        <v>867</v>
      </c>
      <c r="C581" s="35">
        <v>3</v>
      </c>
      <c r="D581" s="55">
        <v>31.644399999999997</v>
      </c>
      <c r="E581" s="102">
        <v>11466</v>
      </c>
      <c r="F581" s="138">
        <v>52150133.200000003</v>
      </c>
      <c r="G581" s="41">
        <v>50</v>
      </c>
      <c r="H581" s="50">
        <f t="shared" si="103"/>
        <v>26075066.600000001</v>
      </c>
      <c r="I581" s="50">
        <f t="shared" si="105"/>
        <v>26075066.600000001</v>
      </c>
      <c r="J581" s="50">
        <f t="shared" si="100"/>
        <v>4548.241165184023</v>
      </c>
      <c r="K581" s="50">
        <f t="shared" si="101"/>
        <v>-2361.3934773444444</v>
      </c>
      <c r="L581" s="50">
        <f t="shared" si="102"/>
        <v>3433231.6969812606</v>
      </c>
      <c r="M581" s="50"/>
      <c r="N581" s="93">
        <f t="shared" si="104"/>
        <v>3433231.6969812606</v>
      </c>
      <c r="O581" s="33"/>
    </row>
    <row r="582" spans="1:15" s="31" customFormat="1" x14ac:dyDescent="0.25">
      <c r="A582" s="35"/>
      <c r="B582" s="51" t="s">
        <v>403</v>
      </c>
      <c r="C582" s="35">
        <v>4</v>
      </c>
      <c r="D582" s="55">
        <v>12.1113</v>
      </c>
      <c r="E582" s="102">
        <v>1788</v>
      </c>
      <c r="F582" s="138">
        <v>808473.2</v>
      </c>
      <c r="G582" s="41">
        <v>100</v>
      </c>
      <c r="H582" s="50">
        <f t="shared" si="103"/>
        <v>808473.2</v>
      </c>
      <c r="I582" s="50">
        <f t="shared" si="105"/>
        <v>0</v>
      </c>
      <c r="J582" s="50">
        <f t="shared" si="100"/>
        <v>452.16621923937356</v>
      </c>
      <c r="K582" s="50">
        <f t="shared" si="101"/>
        <v>1734.6814686002051</v>
      </c>
      <c r="L582" s="50">
        <f t="shared" si="102"/>
        <v>2005256.6198824365</v>
      </c>
      <c r="M582" s="50"/>
      <c r="N582" s="93">
        <f t="shared" si="104"/>
        <v>2005256.6198824365</v>
      </c>
      <c r="O582" s="33"/>
    </row>
    <row r="583" spans="1:15" s="31" customFormat="1" x14ac:dyDescent="0.25">
      <c r="A583" s="35"/>
      <c r="B583" s="51" t="s">
        <v>404</v>
      </c>
      <c r="C583" s="35">
        <v>4</v>
      </c>
      <c r="D583" s="55">
        <v>21.832999999999998</v>
      </c>
      <c r="E583" s="102">
        <v>3650</v>
      </c>
      <c r="F583" s="138">
        <v>3744041.6</v>
      </c>
      <c r="G583" s="41">
        <v>100</v>
      </c>
      <c r="H583" s="50">
        <f t="shared" si="103"/>
        <v>3744041.6</v>
      </c>
      <c r="I583" s="50">
        <f t="shared" si="105"/>
        <v>0</v>
      </c>
      <c r="J583" s="50">
        <f t="shared" si="100"/>
        <v>1025.7648219178081</v>
      </c>
      <c r="K583" s="50">
        <f t="shared" si="101"/>
        <v>1161.0828659217705</v>
      </c>
      <c r="L583" s="50">
        <f t="shared" si="102"/>
        <v>2115770.6682267301</v>
      </c>
      <c r="M583" s="50"/>
      <c r="N583" s="93">
        <f t="shared" si="104"/>
        <v>2115770.6682267301</v>
      </c>
      <c r="O583" s="33"/>
    </row>
    <row r="584" spans="1:15" s="31" customFormat="1" x14ac:dyDescent="0.25">
      <c r="A584" s="35"/>
      <c r="B584" s="51" t="s">
        <v>405</v>
      </c>
      <c r="C584" s="35">
        <v>4</v>
      </c>
      <c r="D584" s="55">
        <v>25.650599999999997</v>
      </c>
      <c r="E584" s="102">
        <v>1940</v>
      </c>
      <c r="F584" s="138">
        <v>1097571.8999999999</v>
      </c>
      <c r="G584" s="41">
        <v>100</v>
      </c>
      <c r="H584" s="50">
        <f t="shared" si="103"/>
        <v>1097571.8999999999</v>
      </c>
      <c r="I584" s="50">
        <f t="shared" si="105"/>
        <v>0</v>
      </c>
      <c r="J584" s="50">
        <f t="shared" si="100"/>
        <v>565.7587113402061</v>
      </c>
      <c r="K584" s="50">
        <f t="shared" si="101"/>
        <v>1621.0889764993726</v>
      </c>
      <c r="L584" s="50">
        <f t="shared" si="102"/>
        <v>2030747.9929403735</v>
      </c>
      <c r="M584" s="50"/>
      <c r="N584" s="93">
        <f t="shared" si="104"/>
        <v>2030747.9929403735</v>
      </c>
      <c r="O584" s="33"/>
    </row>
    <row r="585" spans="1:15" s="31" customFormat="1" x14ac:dyDescent="0.25">
      <c r="A585" s="35"/>
      <c r="B585" s="51" t="s">
        <v>406</v>
      </c>
      <c r="C585" s="35">
        <v>4</v>
      </c>
      <c r="D585" s="55">
        <v>13.840599999999998</v>
      </c>
      <c r="E585" s="102">
        <v>1464</v>
      </c>
      <c r="F585" s="138">
        <v>1699811.2</v>
      </c>
      <c r="G585" s="41">
        <v>100</v>
      </c>
      <c r="H585" s="50">
        <f t="shared" si="103"/>
        <v>1699811.2</v>
      </c>
      <c r="I585" s="50">
        <f t="shared" si="105"/>
        <v>0</v>
      </c>
      <c r="J585" s="50">
        <f t="shared" si="100"/>
        <v>1161.0732240437158</v>
      </c>
      <c r="K585" s="50">
        <f t="shared" si="101"/>
        <v>1025.7744637958629</v>
      </c>
      <c r="L585" s="50">
        <f t="shared" si="102"/>
        <v>1338718.5966591395</v>
      </c>
      <c r="M585" s="50"/>
      <c r="N585" s="93">
        <f t="shared" si="104"/>
        <v>1338718.5966591395</v>
      </c>
      <c r="O585" s="33"/>
    </row>
    <row r="586" spans="1:15" s="31" customFormat="1" x14ac:dyDescent="0.25">
      <c r="A586" s="35"/>
      <c r="B586" s="51" t="s">
        <v>407</v>
      </c>
      <c r="C586" s="35">
        <v>4</v>
      </c>
      <c r="D586" s="55">
        <v>7.8751000000000007</v>
      </c>
      <c r="E586" s="102">
        <v>595</v>
      </c>
      <c r="F586" s="138">
        <v>258538.2</v>
      </c>
      <c r="G586" s="41">
        <v>100</v>
      </c>
      <c r="H586" s="50">
        <f t="shared" si="103"/>
        <v>258538.2</v>
      </c>
      <c r="I586" s="50">
        <f t="shared" si="105"/>
        <v>0</v>
      </c>
      <c r="J586" s="50">
        <f t="shared" si="100"/>
        <v>434.5179831932773</v>
      </c>
      <c r="K586" s="50">
        <f t="shared" si="101"/>
        <v>1752.3297046463013</v>
      </c>
      <c r="L586" s="50">
        <f t="shared" si="102"/>
        <v>1657291.0327988425</v>
      </c>
      <c r="M586" s="50"/>
      <c r="N586" s="93">
        <f t="shared" si="104"/>
        <v>1657291.0327988425</v>
      </c>
      <c r="O586" s="33"/>
    </row>
    <row r="587" spans="1:15" s="31" customFormat="1" x14ac:dyDescent="0.25">
      <c r="A587" s="35"/>
      <c r="B587" s="51" t="s">
        <v>408</v>
      </c>
      <c r="C587" s="35">
        <v>4</v>
      </c>
      <c r="D587" s="55">
        <v>45.59</v>
      </c>
      <c r="E587" s="102">
        <v>4110</v>
      </c>
      <c r="F587" s="138">
        <v>3696775.5</v>
      </c>
      <c r="G587" s="41">
        <v>100</v>
      </c>
      <c r="H587" s="50">
        <f t="shared" si="103"/>
        <v>3696775.5</v>
      </c>
      <c r="I587" s="50">
        <f t="shared" si="105"/>
        <v>0</v>
      </c>
      <c r="J587" s="50">
        <f t="shared" si="100"/>
        <v>899.45875912408758</v>
      </c>
      <c r="K587" s="50">
        <f t="shared" si="101"/>
        <v>1287.3889287154911</v>
      </c>
      <c r="L587" s="50">
        <f t="shared" si="102"/>
        <v>2483743.4320995566</v>
      </c>
      <c r="M587" s="50"/>
      <c r="N587" s="93">
        <f t="shared" si="104"/>
        <v>2483743.4320995566</v>
      </c>
      <c r="O587" s="33"/>
    </row>
    <row r="588" spans="1:15" s="31" customFormat="1" x14ac:dyDescent="0.25">
      <c r="A588" s="35"/>
      <c r="B588" s="51" t="s">
        <v>409</v>
      </c>
      <c r="C588" s="35">
        <v>4</v>
      </c>
      <c r="D588" s="55">
        <v>77.631799999999998</v>
      </c>
      <c r="E588" s="102">
        <v>5098</v>
      </c>
      <c r="F588" s="138">
        <v>5906514.5</v>
      </c>
      <c r="G588" s="41">
        <v>100</v>
      </c>
      <c r="H588" s="50">
        <f t="shared" si="103"/>
        <v>5906514.5</v>
      </c>
      <c r="I588" s="50">
        <f t="shared" si="105"/>
        <v>0</v>
      </c>
      <c r="J588" s="50">
        <f t="shared" si="100"/>
        <v>1158.5944488034522</v>
      </c>
      <c r="K588" s="50">
        <f t="shared" si="101"/>
        <v>1028.2532390361264</v>
      </c>
      <c r="L588" s="50">
        <f t="shared" si="102"/>
        <v>2730454.0767152915</v>
      </c>
      <c r="M588" s="50"/>
      <c r="N588" s="93">
        <f t="shared" si="104"/>
        <v>2730454.0767152915</v>
      </c>
      <c r="O588" s="33"/>
    </row>
    <row r="589" spans="1:15" s="31" customFormat="1" x14ac:dyDescent="0.25">
      <c r="A589" s="35"/>
      <c r="B589" s="51" t="s">
        <v>410</v>
      </c>
      <c r="C589" s="35">
        <v>4</v>
      </c>
      <c r="D589" s="55">
        <v>34.059899999999999</v>
      </c>
      <c r="E589" s="102">
        <v>4274</v>
      </c>
      <c r="F589" s="138">
        <v>2614064</v>
      </c>
      <c r="G589" s="41">
        <v>100</v>
      </c>
      <c r="H589" s="50">
        <f t="shared" si="103"/>
        <v>2614064</v>
      </c>
      <c r="I589" s="50">
        <f t="shared" si="105"/>
        <v>0</v>
      </c>
      <c r="J589" s="50">
        <f t="shared" si="100"/>
        <v>611.6200280767431</v>
      </c>
      <c r="K589" s="50">
        <f t="shared" si="101"/>
        <v>1575.2276597628356</v>
      </c>
      <c r="L589" s="50">
        <f t="shared" si="102"/>
        <v>2702853.0910774614</v>
      </c>
      <c r="M589" s="50"/>
      <c r="N589" s="93">
        <f t="shared" si="104"/>
        <v>2702853.0910774614</v>
      </c>
      <c r="O589" s="33"/>
    </row>
    <row r="590" spans="1:15" s="31" customFormat="1" x14ac:dyDescent="0.25">
      <c r="A590" s="35"/>
      <c r="B590" s="51" t="s">
        <v>411</v>
      </c>
      <c r="C590" s="35">
        <v>4</v>
      </c>
      <c r="D590" s="55">
        <v>8.8218999999999994</v>
      </c>
      <c r="E590" s="102">
        <v>1309</v>
      </c>
      <c r="F590" s="138">
        <v>3806974.6</v>
      </c>
      <c r="G590" s="41">
        <v>100</v>
      </c>
      <c r="H590" s="50">
        <f t="shared" si="103"/>
        <v>3806974.6</v>
      </c>
      <c r="I590" s="50">
        <f t="shared" si="105"/>
        <v>0</v>
      </c>
      <c r="J590" s="50">
        <f t="shared" si="100"/>
        <v>2908.3075630252101</v>
      </c>
      <c r="K590" s="50">
        <f t="shared" si="101"/>
        <v>-721.45987518563152</v>
      </c>
      <c r="L590" s="50">
        <f t="shared" si="102"/>
        <v>421171.18546813854</v>
      </c>
      <c r="M590" s="50"/>
      <c r="N590" s="93">
        <f t="shared" si="104"/>
        <v>421171.18546813854</v>
      </c>
      <c r="O590" s="33"/>
    </row>
    <row r="591" spans="1:15" s="31" customFormat="1" x14ac:dyDescent="0.25">
      <c r="A591" s="35"/>
      <c r="B591" s="51" t="s">
        <v>412</v>
      </c>
      <c r="C591" s="35">
        <v>4</v>
      </c>
      <c r="D591" s="55">
        <v>23.27</v>
      </c>
      <c r="E591" s="102">
        <v>2336</v>
      </c>
      <c r="F591" s="138">
        <v>2724395.7</v>
      </c>
      <c r="G591" s="41">
        <v>100</v>
      </c>
      <c r="H591" s="50">
        <f t="shared" si="103"/>
        <v>2724395.7</v>
      </c>
      <c r="I591" s="50">
        <f t="shared" si="105"/>
        <v>0</v>
      </c>
      <c r="J591" s="50">
        <f t="shared" si="100"/>
        <v>1166.2652825342466</v>
      </c>
      <c r="K591" s="50">
        <f t="shared" si="101"/>
        <v>1020.582405305332</v>
      </c>
      <c r="L591" s="50">
        <f t="shared" si="102"/>
        <v>1634934.1447856382</v>
      </c>
      <c r="M591" s="50"/>
      <c r="N591" s="93">
        <f t="shared" si="104"/>
        <v>1634934.1447856382</v>
      </c>
      <c r="O591" s="33"/>
    </row>
    <row r="592" spans="1:15" s="31" customFormat="1" x14ac:dyDescent="0.25">
      <c r="A592" s="35"/>
      <c r="B592" s="51" t="s">
        <v>794</v>
      </c>
      <c r="C592" s="35">
        <v>4</v>
      </c>
      <c r="D592" s="55">
        <v>41.862299999999991</v>
      </c>
      <c r="E592" s="102">
        <v>3186</v>
      </c>
      <c r="F592" s="138">
        <v>1842206</v>
      </c>
      <c r="G592" s="41">
        <v>100</v>
      </c>
      <c r="H592" s="50">
        <f t="shared" si="103"/>
        <v>1842206</v>
      </c>
      <c r="I592" s="50">
        <f t="shared" si="105"/>
        <v>0</v>
      </c>
      <c r="J592" s="50">
        <f t="shared" si="100"/>
        <v>578.2190834902699</v>
      </c>
      <c r="K592" s="50">
        <f t="shared" si="101"/>
        <v>1608.6286043493087</v>
      </c>
      <c r="L592" s="50">
        <f t="shared" si="102"/>
        <v>2465214.1231084359</v>
      </c>
      <c r="M592" s="50"/>
      <c r="N592" s="93">
        <f t="shared" si="104"/>
        <v>2465214.1231084359</v>
      </c>
      <c r="O592" s="33"/>
    </row>
    <row r="593" spans="1:15" s="31" customFormat="1" x14ac:dyDescent="0.25">
      <c r="A593" s="35"/>
      <c r="B593" s="51" t="s">
        <v>413</v>
      </c>
      <c r="C593" s="35">
        <v>4</v>
      </c>
      <c r="D593" s="55">
        <v>27.890700000000002</v>
      </c>
      <c r="E593" s="102">
        <v>1975</v>
      </c>
      <c r="F593" s="138">
        <v>1830052.5</v>
      </c>
      <c r="G593" s="41">
        <v>100</v>
      </c>
      <c r="H593" s="50">
        <f t="shared" si="103"/>
        <v>1830052.5</v>
      </c>
      <c r="I593" s="50">
        <f t="shared" si="105"/>
        <v>0</v>
      </c>
      <c r="J593" s="50">
        <f t="shared" si="100"/>
        <v>926.60886075949372</v>
      </c>
      <c r="K593" s="50">
        <f t="shared" si="101"/>
        <v>1260.2388270800848</v>
      </c>
      <c r="L593" s="50">
        <f t="shared" si="102"/>
        <v>1755860.0959346911</v>
      </c>
      <c r="M593" s="50"/>
      <c r="N593" s="93">
        <f t="shared" si="104"/>
        <v>1755860.0959346911</v>
      </c>
      <c r="O593" s="33"/>
    </row>
    <row r="594" spans="1:15" s="31" customFormat="1" x14ac:dyDescent="0.25">
      <c r="A594" s="35"/>
      <c r="B594" s="51" t="s">
        <v>795</v>
      </c>
      <c r="C594" s="35">
        <v>4</v>
      </c>
      <c r="D594" s="55">
        <v>36.872</v>
      </c>
      <c r="E594" s="102">
        <v>2457</v>
      </c>
      <c r="F594" s="138">
        <v>1992898.4</v>
      </c>
      <c r="G594" s="41">
        <v>100</v>
      </c>
      <c r="H594" s="50">
        <f t="shared" si="103"/>
        <v>1992898.4</v>
      </c>
      <c r="I594" s="50">
        <f t="shared" si="105"/>
        <v>0</v>
      </c>
      <c r="J594" s="50">
        <f t="shared" si="100"/>
        <v>811.11045991045989</v>
      </c>
      <c r="K594" s="50">
        <f t="shared" si="101"/>
        <v>1375.7372279291187</v>
      </c>
      <c r="L594" s="50">
        <f t="shared" si="102"/>
        <v>2038289.1928822848</v>
      </c>
      <c r="M594" s="50"/>
      <c r="N594" s="93">
        <f t="shared" si="104"/>
        <v>2038289.1928822848</v>
      </c>
      <c r="O594" s="33"/>
    </row>
    <row r="595" spans="1:15" s="31" customFormat="1" x14ac:dyDescent="0.25">
      <c r="A595" s="35"/>
      <c r="B595" s="51" t="s">
        <v>414</v>
      </c>
      <c r="C595" s="35">
        <v>4</v>
      </c>
      <c r="D595" s="55">
        <v>19.46</v>
      </c>
      <c r="E595" s="102">
        <v>856</v>
      </c>
      <c r="F595" s="138">
        <v>744877.2</v>
      </c>
      <c r="G595" s="41">
        <v>100</v>
      </c>
      <c r="H595" s="50">
        <f t="shared" si="103"/>
        <v>744877.2</v>
      </c>
      <c r="I595" s="50">
        <f t="shared" si="105"/>
        <v>0</v>
      </c>
      <c r="J595" s="50">
        <f t="shared" si="100"/>
        <v>870.18364485981306</v>
      </c>
      <c r="K595" s="50">
        <f t="shared" si="101"/>
        <v>1316.6640429797656</v>
      </c>
      <c r="L595" s="50">
        <f t="shared" si="102"/>
        <v>1437335.4376417017</v>
      </c>
      <c r="M595" s="50"/>
      <c r="N595" s="93">
        <f t="shared" si="104"/>
        <v>1437335.4376417017</v>
      </c>
      <c r="O595" s="33"/>
    </row>
    <row r="596" spans="1:15" s="31" customFormat="1" x14ac:dyDescent="0.25">
      <c r="A596" s="35"/>
      <c r="B596" s="51" t="s">
        <v>796</v>
      </c>
      <c r="C596" s="35">
        <v>4</v>
      </c>
      <c r="D596" s="55">
        <v>29.534099999999999</v>
      </c>
      <c r="E596" s="102">
        <v>1774</v>
      </c>
      <c r="F596" s="138">
        <v>1189717.6000000001</v>
      </c>
      <c r="G596" s="41">
        <v>100</v>
      </c>
      <c r="H596" s="50">
        <f t="shared" si="103"/>
        <v>1189717.6000000001</v>
      </c>
      <c r="I596" s="50">
        <f t="shared" si="105"/>
        <v>0</v>
      </c>
      <c r="J596" s="50">
        <f t="shared" si="100"/>
        <v>670.64126268320183</v>
      </c>
      <c r="K596" s="50">
        <f t="shared" si="101"/>
        <v>1516.2064251563768</v>
      </c>
      <c r="L596" s="50">
        <f t="shared" si="102"/>
        <v>1918959.1310660955</v>
      </c>
      <c r="M596" s="50"/>
      <c r="N596" s="93">
        <f t="shared" si="104"/>
        <v>1918959.1310660955</v>
      </c>
      <c r="O596" s="33"/>
    </row>
    <row r="597" spans="1:15" s="31" customFormat="1" x14ac:dyDescent="0.25">
      <c r="A597" s="35"/>
      <c r="B597" s="4"/>
      <c r="C597" s="4"/>
      <c r="D597" s="55">
        <v>0</v>
      </c>
      <c r="E597" s="104"/>
      <c r="F597" s="32"/>
      <c r="G597" s="41"/>
      <c r="H597" s="42"/>
      <c r="I597" s="50"/>
      <c r="J597" s="50"/>
      <c r="K597" s="50"/>
      <c r="L597" s="50"/>
      <c r="M597" s="50"/>
      <c r="N597" s="93"/>
      <c r="O597" s="33"/>
    </row>
    <row r="598" spans="1:15" s="31" customFormat="1" x14ac:dyDescent="0.25">
      <c r="A598" s="30" t="s">
        <v>415</v>
      </c>
      <c r="B598" s="43" t="s">
        <v>2</v>
      </c>
      <c r="C598" s="44"/>
      <c r="D598" s="3">
        <v>764.73369999999989</v>
      </c>
      <c r="E598" s="105">
        <f>E599</f>
        <v>31405</v>
      </c>
      <c r="F598" s="37"/>
      <c r="G598" s="41"/>
      <c r="H598" s="37">
        <f>H600</f>
        <v>6830865.875</v>
      </c>
      <c r="I598" s="37">
        <f>I600</f>
        <v>-6830865.875</v>
      </c>
      <c r="J598" s="50"/>
      <c r="K598" s="50"/>
      <c r="L598" s="50"/>
      <c r="M598" s="46">
        <f>M600</f>
        <v>15429877.124037862</v>
      </c>
      <c r="N598" s="91">
        <f t="shared" si="104"/>
        <v>15429877.124037862</v>
      </c>
      <c r="O598" s="33"/>
    </row>
    <row r="599" spans="1:15" s="31" customFormat="1" x14ac:dyDescent="0.25">
      <c r="A599" s="30" t="s">
        <v>415</v>
      </c>
      <c r="B599" s="43" t="s">
        <v>3</v>
      </c>
      <c r="C599" s="44"/>
      <c r="D599" s="3">
        <v>764.73369999999989</v>
      </c>
      <c r="E599" s="105">
        <f>SUM(E601:E625)</f>
        <v>31405</v>
      </c>
      <c r="F599" s="37">
        <f>SUM(F601:F625)</f>
        <v>47046909.999999993</v>
      </c>
      <c r="G599" s="41"/>
      <c r="H599" s="37">
        <f>SUM(H601:H625)</f>
        <v>33385178.249999993</v>
      </c>
      <c r="I599" s="37">
        <f>SUM(I601:I625)</f>
        <v>13661731.75</v>
      </c>
      <c r="J599" s="50"/>
      <c r="K599" s="50"/>
      <c r="L599" s="37">
        <f>SUM(L601:L625)</f>
        <v>41901007.938744642</v>
      </c>
      <c r="M599" s="50"/>
      <c r="N599" s="91">
        <f t="shared" si="104"/>
        <v>41901007.938744642</v>
      </c>
      <c r="O599" s="33"/>
    </row>
    <row r="600" spans="1:15" s="31" customFormat="1" x14ac:dyDescent="0.25">
      <c r="A600" s="35"/>
      <c r="B600" s="51" t="s">
        <v>26</v>
      </c>
      <c r="C600" s="35">
        <v>2</v>
      </c>
      <c r="D600" s="55">
        <v>0</v>
      </c>
      <c r="E600" s="108"/>
      <c r="F600" s="50"/>
      <c r="G600" s="41">
        <v>25</v>
      </c>
      <c r="H600" s="50">
        <f>F613*G600/100</f>
        <v>6830865.875</v>
      </c>
      <c r="I600" s="50">
        <f t="shared" si="105"/>
        <v>-6830865.875</v>
      </c>
      <c r="J600" s="50"/>
      <c r="K600" s="50"/>
      <c r="L600" s="50"/>
      <c r="M600" s="50">
        <f>($L$7*$L$8*E598/$L$10)+($L$7*$L$9*D598/$L$11)</f>
        <v>15429877.124037862</v>
      </c>
      <c r="N600" s="93">
        <f t="shared" si="104"/>
        <v>15429877.124037862</v>
      </c>
      <c r="O600" s="33"/>
    </row>
    <row r="601" spans="1:15" s="31" customFormat="1" x14ac:dyDescent="0.25">
      <c r="A601" s="35"/>
      <c r="B601" s="51" t="s">
        <v>416</v>
      </c>
      <c r="C601" s="35">
        <v>4</v>
      </c>
      <c r="D601" s="55">
        <v>35.596600000000002</v>
      </c>
      <c r="E601" s="102">
        <v>686</v>
      </c>
      <c r="F601" s="139">
        <v>315052</v>
      </c>
      <c r="G601" s="41">
        <v>100</v>
      </c>
      <c r="H601" s="50">
        <f>F601*G601/100</f>
        <v>315052</v>
      </c>
      <c r="I601" s="50">
        <f t="shared" si="105"/>
        <v>0</v>
      </c>
      <c r="J601" s="50">
        <f t="shared" ref="J601:J625" si="106">F601/E601</f>
        <v>459.25947521865891</v>
      </c>
      <c r="K601" s="50">
        <f t="shared" ref="K601:K625" si="107">$J$11*$J$19-J601</f>
        <v>1727.5882126209196</v>
      </c>
      <c r="L601" s="50">
        <f t="shared" ref="L601:L625" si="108">IF(K601&gt;0,$J$7*$J$8*(K601/$K$19),0)+$J$7*$J$9*(E601/$E$19)+$J$7*$J$10*(D601/$D$19)</f>
        <v>1818241.7593720625</v>
      </c>
      <c r="M601" s="50"/>
      <c r="N601" s="93">
        <f t="shared" si="104"/>
        <v>1818241.7593720625</v>
      </c>
      <c r="O601" s="33"/>
    </row>
    <row r="602" spans="1:15" s="31" customFormat="1" x14ac:dyDescent="0.25">
      <c r="A602" s="35"/>
      <c r="B602" s="51" t="s">
        <v>797</v>
      </c>
      <c r="C602" s="35">
        <v>4</v>
      </c>
      <c r="D602" s="55">
        <v>33.409199999999998</v>
      </c>
      <c r="E602" s="102">
        <v>510</v>
      </c>
      <c r="F602" s="139">
        <v>527285.30000000005</v>
      </c>
      <c r="G602" s="41">
        <v>100</v>
      </c>
      <c r="H602" s="50">
        <f t="shared" ref="H602:H625" si="109">F602*G602/100</f>
        <v>527285.30000000005</v>
      </c>
      <c r="I602" s="50">
        <f t="shared" si="105"/>
        <v>0</v>
      </c>
      <c r="J602" s="50">
        <f t="shared" si="106"/>
        <v>1033.8927450980393</v>
      </c>
      <c r="K602" s="50">
        <f t="shared" si="107"/>
        <v>1152.9549427415393</v>
      </c>
      <c r="L602" s="50">
        <f t="shared" si="108"/>
        <v>1282417.8423707357</v>
      </c>
      <c r="M602" s="50"/>
      <c r="N602" s="93">
        <f t="shared" si="104"/>
        <v>1282417.8423707357</v>
      </c>
      <c r="O602" s="33"/>
    </row>
    <row r="603" spans="1:15" s="31" customFormat="1" x14ac:dyDescent="0.25">
      <c r="A603" s="35"/>
      <c r="B603" s="51" t="s">
        <v>417</v>
      </c>
      <c r="C603" s="35">
        <v>4</v>
      </c>
      <c r="D603" s="55">
        <v>65.508599999999987</v>
      </c>
      <c r="E603" s="102">
        <v>2596</v>
      </c>
      <c r="F603" s="139">
        <v>1134131.8</v>
      </c>
      <c r="G603" s="41">
        <v>100</v>
      </c>
      <c r="H603" s="50">
        <f t="shared" si="109"/>
        <v>1134131.8</v>
      </c>
      <c r="I603" s="50">
        <f t="shared" si="105"/>
        <v>0</v>
      </c>
      <c r="J603" s="50">
        <f t="shared" si="106"/>
        <v>436.87665639445305</v>
      </c>
      <c r="K603" s="50">
        <f t="shared" si="107"/>
        <v>1749.9710314451256</v>
      </c>
      <c r="L603" s="50">
        <f t="shared" si="108"/>
        <v>2546814.770702153</v>
      </c>
      <c r="M603" s="50"/>
      <c r="N603" s="93">
        <f t="shared" si="104"/>
        <v>2546814.770702153</v>
      </c>
      <c r="O603" s="33"/>
    </row>
    <row r="604" spans="1:15" s="31" customFormat="1" x14ac:dyDescent="0.25">
      <c r="A604" s="35"/>
      <c r="B604" s="51" t="s">
        <v>418</v>
      </c>
      <c r="C604" s="35">
        <v>4</v>
      </c>
      <c r="D604" s="55">
        <v>41.834899999999998</v>
      </c>
      <c r="E604" s="102">
        <v>1239</v>
      </c>
      <c r="F604" s="139">
        <v>1634138</v>
      </c>
      <c r="G604" s="41">
        <v>100</v>
      </c>
      <c r="H604" s="50">
        <f t="shared" si="109"/>
        <v>1634138</v>
      </c>
      <c r="I604" s="50">
        <f t="shared" si="105"/>
        <v>0</v>
      </c>
      <c r="J604" s="50">
        <f t="shared" si="106"/>
        <v>1318.9168684422921</v>
      </c>
      <c r="K604" s="50">
        <f t="shared" si="107"/>
        <v>867.93081939728654</v>
      </c>
      <c r="L604" s="50">
        <f t="shared" si="108"/>
        <v>1301777.6020429444</v>
      </c>
      <c r="M604" s="50"/>
      <c r="N604" s="93">
        <f t="shared" si="104"/>
        <v>1301777.6020429444</v>
      </c>
      <c r="O604" s="33"/>
    </row>
    <row r="605" spans="1:15" s="31" customFormat="1" x14ac:dyDescent="0.25">
      <c r="A605" s="35"/>
      <c r="B605" s="51" t="s">
        <v>798</v>
      </c>
      <c r="C605" s="35">
        <v>4</v>
      </c>
      <c r="D605" s="55">
        <v>17.8841</v>
      </c>
      <c r="E605" s="102">
        <v>937</v>
      </c>
      <c r="F605" s="139">
        <v>415462</v>
      </c>
      <c r="G605" s="41">
        <v>100</v>
      </c>
      <c r="H605" s="50">
        <f t="shared" si="109"/>
        <v>415462</v>
      </c>
      <c r="I605" s="50">
        <f t="shared" si="105"/>
        <v>0</v>
      </c>
      <c r="J605" s="50">
        <f t="shared" si="106"/>
        <v>443.39594450373534</v>
      </c>
      <c r="K605" s="50">
        <f t="shared" si="107"/>
        <v>1743.4517433358433</v>
      </c>
      <c r="L605" s="50">
        <f t="shared" si="108"/>
        <v>1803228.752670075</v>
      </c>
      <c r="M605" s="50"/>
      <c r="N605" s="93">
        <f t="shared" si="104"/>
        <v>1803228.752670075</v>
      </c>
      <c r="O605" s="33"/>
    </row>
    <row r="606" spans="1:15" s="31" customFormat="1" x14ac:dyDescent="0.25">
      <c r="A606" s="35"/>
      <c r="B606" s="51" t="s">
        <v>419</v>
      </c>
      <c r="C606" s="35">
        <v>4</v>
      </c>
      <c r="D606" s="55">
        <v>32.975500000000004</v>
      </c>
      <c r="E606" s="102">
        <v>634</v>
      </c>
      <c r="F606" s="139">
        <v>655239.6</v>
      </c>
      <c r="G606" s="41">
        <v>100</v>
      </c>
      <c r="H606" s="50">
        <f t="shared" si="109"/>
        <v>655239.6</v>
      </c>
      <c r="I606" s="50">
        <f t="shared" si="105"/>
        <v>0</v>
      </c>
      <c r="J606" s="50">
        <f t="shared" si="106"/>
        <v>1033.5009463722397</v>
      </c>
      <c r="K606" s="50">
        <f t="shared" si="107"/>
        <v>1153.3467414673389</v>
      </c>
      <c r="L606" s="50">
        <f t="shared" si="108"/>
        <v>1315517.2230474129</v>
      </c>
      <c r="M606" s="50"/>
      <c r="N606" s="93">
        <f t="shared" si="104"/>
        <v>1315517.2230474129</v>
      </c>
      <c r="O606" s="33"/>
    </row>
    <row r="607" spans="1:15" s="31" customFormat="1" x14ac:dyDescent="0.25">
      <c r="A607" s="35"/>
      <c r="B607" s="51" t="s">
        <v>420</v>
      </c>
      <c r="C607" s="35">
        <v>4</v>
      </c>
      <c r="D607" s="55">
        <v>20.041899999999998</v>
      </c>
      <c r="E607" s="102">
        <v>793</v>
      </c>
      <c r="F607" s="139">
        <v>368207</v>
      </c>
      <c r="G607" s="41">
        <v>100</v>
      </c>
      <c r="H607" s="50">
        <f t="shared" si="109"/>
        <v>368207</v>
      </c>
      <c r="I607" s="50">
        <f t="shared" si="105"/>
        <v>0</v>
      </c>
      <c r="J607" s="50">
        <f t="shared" si="106"/>
        <v>464.32156368221945</v>
      </c>
      <c r="K607" s="50">
        <f t="shared" si="107"/>
        <v>1722.5261241573592</v>
      </c>
      <c r="L607" s="50">
        <f t="shared" si="108"/>
        <v>1757198.9106674453</v>
      </c>
      <c r="M607" s="50"/>
      <c r="N607" s="93">
        <f t="shared" si="104"/>
        <v>1757198.9106674453</v>
      </c>
      <c r="O607" s="33"/>
    </row>
    <row r="608" spans="1:15" s="31" customFormat="1" x14ac:dyDescent="0.25">
      <c r="A608" s="35"/>
      <c r="B608" s="51" t="s">
        <v>421</v>
      </c>
      <c r="C608" s="35">
        <v>4</v>
      </c>
      <c r="D608" s="55">
        <v>27.4086</v>
      </c>
      <c r="E608" s="102">
        <v>1158</v>
      </c>
      <c r="F608" s="139">
        <v>418677.2</v>
      </c>
      <c r="G608" s="41">
        <v>100</v>
      </c>
      <c r="H608" s="50">
        <f t="shared" si="109"/>
        <v>418677.2</v>
      </c>
      <c r="I608" s="50">
        <f t="shared" si="105"/>
        <v>0</v>
      </c>
      <c r="J608" s="50">
        <f t="shared" si="106"/>
        <v>361.55198618307429</v>
      </c>
      <c r="K608" s="50">
        <f t="shared" si="107"/>
        <v>1825.2957016565042</v>
      </c>
      <c r="L608" s="50">
        <f t="shared" si="108"/>
        <v>1986858.9701694776</v>
      </c>
      <c r="M608" s="50"/>
      <c r="N608" s="93">
        <f t="shared" si="104"/>
        <v>1986858.9701694776</v>
      </c>
      <c r="O608" s="33"/>
    </row>
    <row r="609" spans="1:15" s="31" customFormat="1" x14ac:dyDescent="0.25">
      <c r="A609" s="35"/>
      <c r="B609" s="51" t="s">
        <v>422</v>
      </c>
      <c r="C609" s="35">
        <v>4</v>
      </c>
      <c r="D609" s="55">
        <v>26.490100000000002</v>
      </c>
      <c r="E609" s="102">
        <v>1168</v>
      </c>
      <c r="F609" s="139">
        <v>626933</v>
      </c>
      <c r="G609" s="41">
        <v>100</v>
      </c>
      <c r="H609" s="50">
        <f t="shared" si="109"/>
        <v>626933</v>
      </c>
      <c r="I609" s="50">
        <f t="shared" si="105"/>
        <v>0</v>
      </c>
      <c r="J609" s="50">
        <f t="shared" si="106"/>
        <v>536.75770547945206</v>
      </c>
      <c r="K609" s="50">
        <f t="shared" si="107"/>
        <v>1650.0899823601267</v>
      </c>
      <c r="L609" s="50">
        <f t="shared" si="108"/>
        <v>1840151.7885055593</v>
      </c>
      <c r="M609" s="50"/>
      <c r="N609" s="93">
        <f t="shared" si="104"/>
        <v>1840151.7885055593</v>
      </c>
      <c r="O609" s="33"/>
    </row>
    <row r="610" spans="1:15" s="31" customFormat="1" x14ac:dyDescent="0.25">
      <c r="A610" s="35"/>
      <c r="B610" s="51" t="s">
        <v>423</v>
      </c>
      <c r="C610" s="35">
        <v>4</v>
      </c>
      <c r="D610" s="55">
        <v>44.840200000000003</v>
      </c>
      <c r="E610" s="102">
        <v>2053</v>
      </c>
      <c r="F610" s="139">
        <v>1064149.8</v>
      </c>
      <c r="G610" s="41">
        <v>100</v>
      </c>
      <c r="H610" s="50">
        <f t="shared" si="109"/>
        <v>1064149.8</v>
      </c>
      <c r="I610" s="50">
        <f t="shared" si="105"/>
        <v>0</v>
      </c>
      <c r="J610" s="50">
        <f t="shared" si="106"/>
        <v>518.33891865562589</v>
      </c>
      <c r="K610" s="50">
        <f t="shared" si="107"/>
        <v>1668.5087691839526</v>
      </c>
      <c r="L610" s="50">
        <f t="shared" si="108"/>
        <v>2209557.4687876604</v>
      </c>
      <c r="M610" s="50"/>
      <c r="N610" s="93">
        <f t="shared" si="104"/>
        <v>2209557.4687876604</v>
      </c>
      <c r="O610" s="33"/>
    </row>
    <row r="611" spans="1:15" s="31" customFormat="1" x14ac:dyDescent="0.25">
      <c r="A611" s="35"/>
      <c r="B611" s="51" t="s">
        <v>799</v>
      </c>
      <c r="C611" s="35">
        <v>4</v>
      </c>
      <c r="D611" s="55">
        <v>19.890900000000002</v>
      </c>
      <c r="E611" s="102">
        <v>551</v>
      </c>
      <c r="F611" s="139">
        <v>361820.9</v>
      </c>
      <c r="G611" s="41">
        <v>100</v>
      </c>
      <c r="H611" s="50">
        <f t="shared" si="109"/>
        <v>361820.9</v>
      </c>
      <c r="I611" s="50">
        <f t="shared" si="105"/>
        <v>0</v>
      </c>
      <c r="J611" s="50">
        <f t="shared" si="106"/>
        <v>656.6622504537205</v>
      </c>
      <c r="K611" s="50">
        <f t="shared" si="107"/>
        <v>1530.1854373858582</v>
      </c>
      <c r="L611" s="50">
        <f t="shared" si="108"/>
        <v>1529120.9519646575</v>
      </c>
      <c r="M611" s="50"/>
      <c r="N611" s="93">
        <f t="shared" si="104"/>
        <v>1529120.9519646575</v>
      </c>
      <c r="O611" s="33"/>
    </row>
    <row r="612" spans="1:15" s="31" customFormat="1" x14ac:dyDescent="0.25">
      <c r="A612" s="35"/>
      <c r="B612" s="51" t="s">
        <v>424</v>
      </c>
      <c r="C612" s="35">
        <v>4</v>
      </c>
      <c r="D612" s="55">
        <v>27.044200000000004</v>
      </c>
      <c r="E612" s="102">
        <v>2853</v>
      </c>
      <c r="F612" s="139">
        <v>3870382.8</v>
      </c>
      <c r="G612" s="41">
        <v>100</v>
      </c>
      <c r="H612" s="50">
        <f t="shared" si="109"/>
        <v>3870382.8</v>
      </c>
      <c r="I612" s="50">
        <f t="shared" si="105"/>
        <v>0</v>
      </c>
      <c r="J612" s="50">
        <f t="shared" si="106"/>
        <v>1356.6010515247108</v>
      </c>
      <c r="K612" s="50">
        <f t="shared" si="107"/>
        <v>830.24663631486783</v>
      </c>
      <c r="L612" s="50">
        <f t="shared" si="108"/>
        <v>1646041.680950261</v>
      </c>
      <c r="M612" s="50"/>
      <c r="N612" s="93">
        <f t="shared" si="104"/>
        <v>1646041.680950261</v>
      </c>
      <c r="O612" s="33"/>
    </row>
    <row r="613" spans="1:15" s="31" customFormat="1" x14ac:dyDescent="0.25">
      <c r="A613" s="35"/>
      <c r="B613" s="51" t="s">
        <v>859</v>
      </c>
      <c r="C613" s="35">
        <v>3</v>
      </c>
      <c r="D613" s="55">
        <v>34.136299999999999</v>
      </c>
      <c r="E613" s="102">
        <v>5475</v>
      </c>
      <c r="F613" s="139">
        <v>27323463.5</v>
      </c>
      <c r="G613" s="41">
        <v>50</v>
      </c>
      <c r="H613" s="50">
        <f t="shared" si="109"/>
        <v>13661731.75</v>
      </c>
      <c r="I613" s="50">
        <f t="shared" si="105"/>
        <v>13661731.75</v>
      </c>
      <c r="J613" s="50">
        <f t="shared" si="106"/>
        <v>4990.5869406392694</v>
      </c>
      <c r="K613" s="50">
        <f t="shared" si="107"/>
        <v>-2803.7392527996908</v>
      </c>
      <c r="L613" s="50">
        <f t="shared" si="108"/>
        <v>1746089.673636371</v>
      </c>
      <c r="M613" s="50"/>
      <c r="N613" s="93">
        <f t="shared" si="104"/>
        <v>1746089.673636371</v>
      </c>
      <c r="O613" s="33"/>
    </row>
    <row r="614" spans="1:15" s="31" customFormat="1" x14ac:dyDescent="0.25">
      <c r="A614" s="35"/>
      <c r="B614" s="51" t="s">
        <v>425</v>
      </c>
      <c r="C614" s="35">
        <v>4</v>
      </c>
      <c r="D614" s="55">
        <v>18.03</v>
      </c>
      <c r="E614" s="102">
        <v>672</v>
      </c>
      <c r="F614" s="139">
        <v>387232.7</v>
      </c>
      <c r="G614" s="41">
        <v>100</v>
      </c>
      <c r="H614" s="50">
        <f t="shared" si="109"/>
        <v>387232.7</v>
      </c>
      <c r="I614" s="50">
        <f t="shared" si="105"/>
        <v>0</v>
      </c>
      <c r="J614" s="50">
        <f t="shared" si="106"/>
        <v>576.23913690476195</v>
      </c>
      <c r="K614" s="50">
        <f t="shared" si="107"/>
        <v>1610.6085509348168</v>
      </c>
      <c r="L614" s="50">
        <f t="shared" si="108"/>
        <v>1619319.8565493901</v>
      </c>
      <c r="M614" s="50"/>
      <c r="N614" s="93">
        <f t="shared" si="104"/>
        <v>1619319.8565493901</v>
      </c>
      <c r="O614" s="33"/>
    </row>
    <row r="615" spans="1:15" s="31" customFormat="1" x14ac:dyDescent="0.25">
      <c r="A615" s="35"/>
      <c r="B615" s="51" t="s">
        <v>426</v>
      </c>
      <c r="C615" s="35">
        <v>4</v>
      </c>
      <c r="D615" s="55">
        <v>19.073699999999999</v>
      </c>
      <c r="E615" s="102">
        <v>289</v>
      </c>
      <c r="F615" s="139">
        <v>149112.4</v>
      </c>
      <c r="G615" s="41">
        <v>100</v>
      </c>
      <c r="H615" s="50">
        <f t="shared" si="109"/>
        <v>149112.4</v>
      </c>
      <c r="I615" s="50">
        <f t="shared" si="105"/>
        <v>0</v>
      </c>
      <c r="J615" s="50">
        <f t="shared" si="106"/>
        <v>515.95986159169547</v>
      </c>
      <c r="K615" s="50">
        <f t="shared" si="107"/>
        <v>1670.8878262478831</v>
      </c>
      <c r="L615" s="50">
        <f t="shared" si="108"/>
        <v>1566101.8064569021</v>
      </c>
      <c r="M615" s="50"/>
      <c r="N615" s="93">
        <f t="shared" si="104"/>
        <v>1566101.8064569021</v>
      </c>
      <c r="O615" s="33"/>
    </row>
    <row r="616" spans="1:15" s="31" customFormat="1" x14ac:dyDescent="0.25">
      <c r="A616" s="35"/>
      <c r="B616" s="51" t="s">
        <v>427</v>
      </c>
      <c r="C616" s="35">
        <v>4</v>
      </c>
      <c r="D616" s="55">
        <v>33.413400000000003</v>
      </c>
      <c r="E616" s="102">
        <v>1111</v>
      </c>
      <c r="F616" s="139">
        <v>1385720.4</v>
      </c>
      <c r="G616" s="41">
        <v>100</v>
      </c>
      <c r="H616" s="50">
        <f t="shared" si="109"/>
        <v>1385720.4</v>
      </c>
      <c r="I616" s="50">
        <f t="shared" si="105"/>
        <v>0</v>
      </c>
      <c r="J616" s="50">
        <f t="shared" si="106"/>
        <v>1247.2730873087307</v>
      </c>
      <c r="K616" s="50">
        <f t="shared" si="107"/>
        <v>939.57460053084787</v>
      </c>
      <c r="L616" s="50">
        <f t="shared" si="108"/>
        <v>1277237.2447108629</v>
      </c>
      <c r="M616" s="50"/>
      <c r="N616" s="93">
        <f t="shared" si="104"/>
        <v>1277237.2447108629</v>
      </c>
      <c r="O616" s="33"/>
    </row>
    <row r="617" spans="1:15" s="31" customFormat="1" x14ac:dyDescent="0.25">
      <c r="A617" s="35"/>
      <c r="B617" s="51" t="s">
        <v>428</v>
      </c>
      <c r="C617" s="35">
        <v>4</v>
      </c>
      <c r="D617" s="55">
        <v>21.531500000000001</v>
      </c>
      <c r="E617" s="102">
        <v>628</v>
      </c>
      <c r="F617" s="139">
        <v>418146.8</v>
      </c>
      <c r="G617" s="41">
        <v>100</v>
      </c>
      <c r="H617" s="50">
        <f t="shared" si="109"/>
        <v>418146.8</v>
      </c>
      <c r="I617" s="50">
        <f t="shared" si="105"/>
        <v>0</v>
      </c>
      <c r="J617" s="50">
        <f t="shared" si="106"/>
        <v>665.83885350318474</v>
      </c>
      <c r="K617" s="50">
        <f t="shared" si="107"/>
        <v>1521.0088343363939</v>
      </c>
      <c r="L617" s="50">
        <f t="shared" si="108"/>
        <v>1552624.8178366115</v>
      </c>
      <c r="M617" s="50"/>
      <c r="N617" s="93">
        <f t="shared" si="104"/>
        <v>1552624.8178366115</v>
      </c>
      <c r="O617" s="33"/>
    </row>
    <row r="618" spans="1:15" s="31" customFormat="1" x14ac:dyDescent="0.25">
      <c r="A618" s="35"/>
      <c r="B618" s="51" t="s">
        <v>800</v>
      </c>
      <c r="C618" s="35">
        <v>4</v>
      </c>
      <c r="D618" s="55">
        <v>15.958699999999999</v>
      </c>
      <c r="E618" s="102">
        <v>719</v>
      </c>
      <c r="F618" s="139">
        <v>789060.7</v>
      </c>
      <c r="G618" s="41">
        <v>100</v>
      </c>
      <c r="H618" s="50">
        <f t="shared" si="109"/>
        <v>789060.7</v>
      </c>
      <c r="I618" s="50">
        <f t="shared" si="105"/>
        <v>0</v>
      </c>
      <c r="J618" s="50">
        <f t="shared" si="106"/>
        <v>1097.4418636995827</v>
      </c>
      <c r="K618" s="50">
        <f t="shared" si="107"/>
        <v>1089.405824139996</v>
      </c>
      <c r="L618" s="50">
        <f t="shared" si="108"/>
        <v>1191501.4903793768</v>
      </c>
      <c r="M618" s="50"/>
      <c r="N618" s="93">
        <f t="shared" si="104"/>
        <v>1191501.4903793768</v>
      </c>
      <c r="O618" s="33"/>
    </row>
    <row r="619" spans="1:15" s="31" customFormat="1" x14ac:dyDescent="0.25">
      <c r="A619" s="35"/>
      <c r="B619" s="51" t="s">
        <v>429</v>
      </c>
      <c r="C619" s="35">
        <v>4</v>
      </c>
      <c r="D619" s="55">
        <v>26.119699999999998</v>
      </c>
      <c r="E619" s="102">
        <v>636</v>
      </c>
      <c r="F619" s="139">
        <v>437968.1</v>
      </c>
      <c r="G619" s="41">
        <v>100</v>
      </c>
      <c r="H619" s="50">
        <f t="shared" si="109"/>
        <v>437968.1</v>
      </c>
      <c r="I619" s="50">
        <f t="shared" si="105"/>
        <v>0</v>
      </c>
      <c r="J619" s="50">
        <f t="shared" si="106"/>
        <v>688.62908805031441</v>
      </c>
      <c r="K619" s="50">
        <f t="shared" si="107"/>
        <v>1498.2185997892643</v>
      </c>
      <c r="L619" s="50">
        <f t="shared" si="108"/>
        <v>1561851.2404437731</v>
      </c>
      <c r="M619" s="50"/>
      <c r="N619" s="93">
        <f t="shared" si="104"/>
        <v>1561851.2404437731</v>
      </c>
      <c r="O619" s="33"/>
    </row>
    <row r="620" spans="1:15" s="31" customFormat="1" x14ac:dyDescent="0.25">
      <c r="A620" s="35"/>
      <c r="B620" s="51" t="s">
        <v>430</v>
      </c>
      <c r="C620" s="35">
        <v>4</v>
      </c>
      <c r="D620" s="55">
        <v>18.863699999999998</v>
      </c>
      <c r="E620" s="102">
        <v>674</v>
      </c>
      <c r="F620" s="139">
        <v>434178.4</v>
      </c>
      <c r="G620" s="41">
        <v>100</v>
      </c>
      <c r="H620" s="50">
        <f t="shared" si="109"/>
        <v>434178.4</v>
      </c>
      <c r="I620" s="50">
        <f t="shared" si="105"/>
        <v>0</v>
      </c>
      <c r="J620" s="50">
        <f t="shared" si="106"/>
        <v>644.18160237388724</v>
      </c>
      <c r="K620" s="50">
        <f t="shared" si="107"/>
        <v>1542.6660854656914</v>
      </c>
      <c r="L620" s="50">
        <f t="shared" si="108"/>
        <v>1568570.1097911024</v>
      </c>
      <c r="M620" s="50"/>
      <c r="N620" s="93">
        <f t="shared" si="104"/>
        <v>1568570.1097911024</v>
      </c>
      <c r="O620" s="33"/>
    </row>
    <row r="621" spans="1:15" s="31" customFormat="1" x14ac:dyDescent="0.25">
      <c r="A621" s="35"/>
      <c r="B621" s="51" t="s">
        <v>431</v>
      </c>
      <c r="C621" s="35">
        <v>4</v>
      </c>
      <c r="D621" s="55">
        <v>38.705500000000001</v>
      </c>
      <c r="E621" s="102">
        <v>1337</v>
      </c>
      <c r="F621" s="139">
        <v>1915867.3</v>
      </c>
      <c r="G621" s="41">
        <v>100</v>
      </c>
      <c r="H621" s="50">
        <f t="shared" si="109"/>
        <v>1915867.3</v>
      </c>
      <c r="I621" s="50">
        <f t="shared" si="105"/>
        <v>0</v>
      </c>
      <c r="J621" s="50">
        <f t="shared" si="106"/>
        <v>1432.9598354525056</v>
      </c>
      <c r="K621" s="50">
        <f t="shared" si="107"/>
        <v>753.88785238707305</v>
      </c>
      <c r="L621" s="50">
        <f t="shared" si="108"/>
        <v>1218062.5338023882</v>
      </c>
      <c r="M621" s="50"/>
      <c r="N621" s="93">
        <f t="shared" si="104"/>
        <v>1218062.5338023882</v>
      </c>
      <c r="O621" s="33"/>
    </row>
    <row r="622" spans="1:15" s="31" customFormat="1" x14ac:dyDescent="0.25">
      <c r="A622" s="35"/>
      <c r="B622" s="51" t="s">
        <v>432</v>
      </c>
      <c r="C622" s="35">
        <v>4</v>
      </c>
      <c r="D622" s="55">
        <v>28.945799999999998</v>
      </c>
      <c r="E622" s="102">
        <v>1014</v>
      </c>
      <c r="F622" s="139">
        <v>801015.4</v>
      </c>
      <c r="G622" s="41">
        <v>100</v>
      </c>
      <c r="H622" s="50">
        <f t="shared" si="109"/>
        <v>801015.4</v>
      </c>
      <c r="I622" s="50">
        <f t="shared" si="105"/>
        <v>0</v>
      </c>
      <c r="J622" s="50">
        <f t="shared" si="106"/>
        <v>789.9560157790927</v>
      </c>
      <c r="K622" s="50">
        <f t="shared" si="107"/>
        <v>1396.8916720604859</v>
      </c>
      <c r="L622" s="50">
        <f t="shared" si="108"/>
        <v>1601527.8902343675</v>
      </c>
      <c r="M622" s="50"/>
      <c r="N622" s="93">
        <f t="shared" si="104"/>
        <v>1601527.8902343675</v>
      </c>
      <c r="O622" s="33"/>
    </row>
    <row r="623" spans="1:15" s="31" customFormat="1" x14ac:dyDescent="0.25">
      <c r="A623" s="35"/>
      <c r="B623" s="51" t="s">
        <v>172</v>
      </c>
      <c r="C623" s="35">
        <v>4</v>
      </c>
      <c r="D623" s="55">
        <v>53.652200000000001</v>
      </c>
      <c r="E623" s="102">
        <v>2050</v>
      </c>
      <c r="F623" s="139">
        <v>878002.3</v>
      </c>
      <c r="G623" s="41">
        <v>100</v>
      </c>
      <c r="H623" s="50">
        <f t="shared" si="109"/>
        <v>878002.3</v>
      </c>
      <c r="I623" s="50">
        <f t="shared" si="105"/>
        <v>0</v>
      </c>
      <c r="J623" s="50">
        <f t="shared" si="106"/>
        <v>428.29380487804883</v>
      </c>
      <c r="K623" s="50">
        <f t="shared" si="107"/>
        <v>1758.5538829615298</v>
      </c>
      <c r="L623" s="50">
        <f t="shared" si="108"/>
        <v>2332345.9814918605</v>
      </c>
      <c r="M623" s="50"/>
      <c r="N623" s="93">
        <f t="shared" si="104"/>
        <v>2332345.9814918605</v>
      </c>
      <c r="O623" s="33"/>
    </row>
    <row r="624" spans="1:15" s="31" customFormat="1" x14ac:dyDescent="0.25">
      <c r="A624" s="35"/>
      <c r="B624" s="51" t="s">
        <v>433</v>
      </c>
      <c r="C624" s="35">
        <v>4</v>
      </c>
      <c r="D624" s="55">
        <v>29.088600000000003</v>
      </c>
      <c r="E624" s="102">
        <v>601</v>
      </c>
      <c r="F624" s="139">
        <v>350926.9</v>
      </c>
      <c r="G624" s="41">
        <v>100</v>
      </c>
      <c r="H624" s="50">
        <f t="shared" si="109"/>
        <v>350926.9</v>
      </c>
      <c r="I624" s="50">
        <f t="shared" si="105"/>
        <v>0</v>
      </c>
      <c r="J624" s="50">
        <f t="shared" si="106"/>
        <v>583.90499168053248</v>
      </c>
      <c r="K624" s="50">
        <f t="shared" si="107"/>
        <v>1602.9426961590461</v>
      </c>
      <c r="L624" s="50">
        <f t="shared" si="108"/>
        <v>1654874.5167036564</v>
      </c>
      <c r="M624" s="50"/>
      <c r="N624" s="93">
        <f t="shared" si="104"/>
        <v>1654874.5167036564</v>
      </c>
      <c r="O624" s="33"/>
    </row>
    <row r="625" spans="1:15" s="31" customFormat="1" x14ac:dyDescent="0.25">
      <c r="A625" s="35"/>
      <c r="B625" s="51" t="s">
        <v>801</v>
      </c>
      <c r="C625" s="35">
        <v>4</v>
      </c>
      <c r="D625" s="55">
        <v>34.2898</v>
      </c>
      <c r="E625" s="102">
        <v>1021</v>
      </c>
      <c r="F625" s="139">
        <v>384735.7</v>
      </c>
      <c r="G625" s="41">
        <v>100</v>
      </c>
      <c r="H625" s="50">
        <f t="shared" si="109"/>
        <v>384735.7</v>
      </c>
      <c r="I625" s="50">
        <f t="shared" si="105"/>
        <v>0</v>
      </c>
      <c r="J625" s="50">
        <f t="shared" si="106"/>
        <v>376.82242899118512</v>
      </c>
      <c r="K625" s="50">
        <f t="shared" si="107"/>
        <v>1810.0252588483936</v>
      </c>
      <c r="L625" s="50">
        <f t="shared" si="108"/>
        <v>1973973.0554575359</v>
      </c>
      <c r="M625" s="50"/>
      <c r="N625" s="93">
        <f t="shared" si="104"/>
        <v>1973973.0554575359</v>
      </c>
      <c r="O625" s="33"/>
    </row>
    <row r="626" spans="1:15" s="31" customFormat="1" x14ac:dyDescent="0.25">
      <c r="A626" s="35"/>
      <c r="B626" s="4"/>
      <c r="C626" s="4"/>
      <c r="D626" s="55">
        <v>0</v>
      </c>
      <c r="E626" s="104"/>
      <c r="F626" s="32"/>
      <c r="G626" s="41"/>
      <c r="H626" s="42"/>
      <c r="I626" s="50"/>
      <c r="J626" s="50"/>
      <c r="K626" s="50"/>
      <c r="L626" s="50"/>
      <c r="M626" s="50"/>
      <c r="N626" s="93"/>
      <c r="O626" s="33"/>
    </row>
    <row r="627" spans="1:15" s="31" customFormat="1" x14ac:dyDescent="0.25">
      <c r="A627" s="30" t="s">
        <v>434</v>
      </c>
      <c r="B627" s="43" t="s">
        <v>2</v>
      </c>
      <c r="C627" s="44"/>
      <c r="D627" s="3">
        <v>629.01580000000001</v>
      </c>
      <c r="E627" s="105">
        <f>E628</f>
        <v>37127</v>
      </c>
      <c r="F627" s="37"/>
      <c r="G627" s="41"/>
      <c r="H627" s="37">
        <f>H629</f>
        <v>7161595.8499999996</v>
      </c>
      <c r="I627" s="37">
        <f>I629</f>
        <v>-7161595.8499999996</v>
      </c>
      <c r="J627" s="50"/>
      <c r="K627" s="50"/>
      <c r="L627" s="50"/>
      <c r="M627" s="46">
        <f>M629</f>
        <v>15601118.14968764</v>
      </c>
      <c r="N627" s="91">
        <f t="shared" si="104"/>
        <v>15601118.14968764</v>
      </c>
      <c r="O627" s="33"/>
    </row>
    <row r="628" spans="1:15" s="31" customFormat="1" x14ac:dyDescent="0.25">
      <c r="A628" s="30" t="s">
        <v>434</v>
      </c>
      <c r="B628" s="43" t="s">
        <v>3</v>
      </c>
      <c r="C628" s="44"/>
      <c r="D628" s="3">
        <v>629.01580000000001</v>
      </c>
      <c r="E628" s="105">
        <f>SUM(E630:E652)</f>
        <v>37127</v>
      </c>
      <c r="F628" s="37">
        <f>SUM(F630:F652)</f>
        <v>44034586.799999997</v>
      </c>
      <c r="G628" s="41"/>
      <c r="H628" s="37">
        <f>SUM(H630:H652)</f>
        <v>29711395.099999994</v>
      </c>
      <c r="I628" s="37">
        <f>SUM(I630:I652)</f>
        <v>14323191.699999999</v>
      </c>
      <c r="J628" s="50"/>
      <c r="K628" s="50"/>
      <c r="L628" s="37">
        <f>SUM(L630:L652)</f>
        <v>43623825.375026993</v>
      </c>
      <c r="M628" s="50"/>
      <c r="N628" s="91">
        <f t="shared" si="104"/>
        <v>43623825.375026993</v>
      </c>
      <c r="O628" s="33"/>
    </row>
    <row r="629" spans="1:15" s="31" customFormat="1" x14ac:dyDescent="0.25">
      <c r="A629" s="35"/>
      <c r="B629" s="51" t="s">
        <v>26</v>
      </c>
      <c r="C629" s="35">
        <v>2</v>
      </c>
      <c r="D629" s="55">
        <v>0</v>
      </c>
      <c r="E629" s="108"/>
      <c r="F629" s="50"/>
      <c r="G629" s="41">
        <v>25</v>
      </c>
      <c r="H629" s="50">
        <f>F645*G629/100</f>
        <v>7161595.8499999996</v>
      </c>
      <c r="I629" s="50">
        <f t="shared" si="105"/>
        <v>-7161595.8499999996</v>
      </c>
      <c r="J629" s="50"/>
      <c r="K629" s="50"/>
      <c r="L629" s="50"/>
      <c r="M629" s="50">
        <f>($L$7*$L$8*E627/$L$10)+($L$7*$L$9*D627/$L$11)</f>
        <v>15601118.14968764</v>
      </c>
      <c r="N629" s="93">
        <f t="shared" si="104"/>
        <v>15601118.14968764</v>
      </c>
      <c r="O629" s="33"/>
    </row>
    <row r="630" spans="1:15" s="31" customFormat="1" x14ac:dyDescent="0.25">
      <c r="A630" s="35"/>
      <c r="B630" s="51" t="s">
        <v>802</v>
      </c>
      <c r="C630" s="35">
        <v>4</v>
      </c>
      <c r="D630" s="55">
        <v>16.8704</v>
      </c>
      <c r="E630" s="102">
        <v>1403</v>
      </c>
      <c r="F630" s="140">
        <v>500812.79999999999</v>
      </c>
      <c r="G630" s="41">
        <v>100</v>
      </c>
      <c r="H630" s="50">
        <f>F630*G630/100</f>
        <v>500812.79999999999</v>
      </c>
      <c r="I630" s="50">
        <f t="shared" si="105"/>
        <v>0</v>
      </c>
      <c r="J630" s="50">
        <f t="shared" ref="J630:J652" si="110">F630/E630</f>
        <v>356.95851746258018</v>
      </c>
      <c r="K630" s="50">
        <f t="shared" ref="K630:K652" si="111">$J$11*$J$19-J630</f>
        <v>1829.8891703769984</v>
      </c>
      <c r="L630" s="50">
        <f t="shared" ref="L630:L652" si="112">IF(K630&gt;0,$J$7*$J$8*(K630/$K$19),0)+$J$7*$J$9*(E630/$E$19)+$J$7*$J$10*(D630/$D$19)</f>
        <v>2001097.977066118</v>
      </c>
      <c r="M630" s="50"/>
      <c r="N630" s="93">
        <f t="shared" si="104"/>
        <v>2001097.977066118</v>
      </c>
      <c r="O630" s="33"/>
    </row>
    <row r="631" spans="1:15" s="31" customFormat="1" x14ac:dyDescent="0.25">
      <c r="A631" s="35"/>
      <c r="B631" s="51" t="s">
        <v>435</v>
      </c>
      <c r="C631" s="35">
        <v>4</v>
      </c>
      <c r="D631" s="55">
        <v>26.722299999999997</v>
      </c>
      <c r="E631" s="102">
        <v>1377</v>
      </c>
      <c r="F631" s="140">
        <v>690042.8</v>
      </c>
      <c r="G631" s="41">
        <v>100</v>
      </c>
      <c r="H631" s="50">
        <f t="shared" ref="H631:H652" si="113">F631*G631/100</f>
        <v>690042.8</v>
      </c>
      <c r="I631" s="50">
        <f t="shared" si="105"/>
        <v>0</v>
      </c>
      <c r="J631" s="50">
        <f t="shared" si="110"/>
        <v>501.12040668119101</v>
      </c>
      <c r="K631" s="50">
        <f t="shared" si="111"/>
        <v>1685.7272811583875</v>
      </c>
      <c r="L631" s="50">
        <f t="shared" si="112"/>
        <v>1930169.1946516095</v>
      </c>
      <c r="M631" s="50"/>
      <c r="N631" s="93">
        <f t="shared" si="104"/>
        <v>1930169.1946516095</v>
      </c>
      <c r="O631" s="33"/>
    </row>
    <row r="632" spans="1:15" s="31" customFormat="1" x14ac:dyDescent="0.25">
      <c r="A632" s="35"/>
      <c r="B632" s="51" t="s">
        <v>436</v>
      </c>
      <c r="C632" s="35">
        <v>4</v>
      </c>
      <c r="D632" s="55">
        <v>13.170299999999999</v>
      </c>
      <c r="E632" s="102">
        <v>615</v>
      </c>
      <c r="F632" s="140">
        <v>440177.8</v>
      </c>
      <c r="G632" s="41">
        <v>100</v>
      </c>
      <c r="H632" s="50">
        <f t="shared" si="113"/>
        <v>440177.8</v>
      </c>
      <c r="I632" s="50">
        <f t="shared" si="105"/>
        <v>0</v>
      </c>
      <c r="J632" s="50">
        <f t="shared" si="110"/>
        <v>715.73626016260164</v>
      </c>
      <c r="K632" s="50">
        <f t="shared" si="111"/>
        <v>1471.111427676977</v>
      </c>
      <c r="L632" s="50">
        <f t="shared" si="112"/>
        <v>1460909.3126752276</v>
      </c>
      <c r="M632" s="50"/>
      <c r="N632" s="93">
        <f t="shared" si="104"/>
        <v>1460909.3126752276</v>
      </c>
      <c r="O632" s="33"/>
    </row>
    <row r="633" spans="1:15" s="31" customFormat="1" x14ac:dyDescent="0.25">
      <c r="A633" s="35"/>
      <c r="B633" s="51" t="s">
        <v>437</v>
      </c>
      <c r="C633" s="35">
        <v>4</v>
      </c>
      <c r="D633" s="55">
        <v>49.860100000000003</v>
      </c>
      <c r="E633" s="102">
        <v>2006</v>
      </c>
      <c r="F633" s="140">
        <v>700196.5</v>
      </c>
      <c r="G633" s="41">
        <v>100</v>
      </c>
      <c r="H633" s="50">
        <f t="shared" si="113"/>
        <v>700196.5</v>
      </c>
      <c r="I633" s="50">
        <f t="shared" si="105"/>
        <v>0</v>
      </c>
      <c r="J633" s="50">
        <f t="shared" si="110"/>
        <v>349.05109670987036</v>
      </c>
      <c r="K633" s="50">
        <f t="shared" si="111"/>
        <v>1837.7965911297083</v>
      </c>
      <c r="L633" s="50">
        <f t="shared" si="112"/>
        <v>2363888.028429389</v>
      </c>
      <c r="M633" s="50"/>
      <c r="N633" s="93">
        <f t="shared" si="104"/>
        <v>2363888.028429389</v>
      </c>
      <c r="O633" s="33"/>
    </row>
    <row r="634" spans="1:15" s="31" customFormat="1" x14ac:dyDescent="0.25">
      <c r="A634" s="35"/>
      <c r="B634" s="51" t="s">
        <v>438</v>
      </c>
      <c r="C634" s="35">
        <v>4</v>
      </c>
      <c r="D634" s="55">
        <v>15.717600000000001</v>
      </c>
      <c r="E634" s="102">
        <v>660</v>
      </c>
      <c r="F634" s="140">
        <v>315538.09999999998</v>
      </c>
      <c r="G634" s="41">
        <v>100</v>
      </c>
      <c r="H634" s="50">
        <f t="shared" si="113"/>
        <v>315538.09999999998</v>
      </c>
      <c r="I634" s="50">
        <f t="shared" si="105"/>
        <v>0</v>
      </c>
      <c r="J634" s="50">
        <f t="shared" si="110"/>
        <v>478.08803030303028</v>
      </c>
      <c r="K634" s="50">
        <f t="shared" si="111"/>
        <v>1708.7596575365483</v>
      </c>
      <c r="L634" s="50">
        <f t="shared" si="112"/>
        <v>1683831.6679435458</v>
      </c>
      <c r="M634" s="50"/>
      <c r="N634" s="93">
        <f t="shared" si="104"/>
        <v>1683831.6679435458</v>
      </c>
      <c r="O634" s="33"/>
    </row>
    <row r="635" spans="1:15" s="31" customFormat="1" x14ac:dyDescent="0.25">
      <c r="A635" s="35"/>
      <c r="B635" s="51" t="s">
        <v>439</v>
      </c>
      <c r="C635" s="35">
        <v>4</v>
      </c>
      <c r="D635" s="55">
        <v>28.387500000000003</v>
      </c>
      <c r="E635" s="102">
        <v>1436</v>
      </c>
      <c r="F635" s="140">
        <v>442509.1</v>
      </c>
      <c r="G635" s="41">
        <v>100</v>
      </c>
      <c r="H635" s="50">
        <f t="shared" si="113"/>
        <v>442509.1</v>
      </c>
      <c r="I635" s="50">
        <f t="shared" si="105"/>
        <v>0</v>
      </c>
      <c r="J635" s="50">
        <f t="shared" si="110"/>
        <v>308.15396935933148</v>
      </c>
      <c r="K635" s="50">
        <f t="shared" si="111"/>
        <v>1878.6937184802471</v>
      </c>
      <c r="L635" s="50">
        <f t="shared" si="112"/>
        <v>2115294.5685437904</v>
      </c>
      <c r="M635" s="50"/>
      <c r="N635" s="93">
        <f t="shared" si="104"/>
        <v>2115294.5685437904</v>
      </c>
      <c r="O635" s="33"/>
    </row>
    <row r="636" spans="1:15" s="31" customFormat="1" x14ac:dyDescent="0.25">
      <c r="A636" s="35"/>
      <c r="B636" s="51" t="s">
        <v>440</v>
      </c>
      <c r="C636" s="35">
        <v>4</v>
      </c>
      <c r="D636" s="55">
        <v>5.9548000000000005</v>
      </c>
      <c r="E636" s="102">
        <v>706</v>
      </c>
      <c r="F636" s="140">
        <v>288656.8</v>
      </c>
      <c r="G636" s="41">
        <v>100</v>
      </c>
      <c r="H636" s="50">
        <f t="shared" si="113"/>
        <v>288656.8</v>
      </c>
      <c r="I636" s="50">
        <f t="shared" si="105"/>
        <v>0</v>
      </c>
      <c r="J636" s="50">
        <f t="shared" si="110"/>
        <v>408.8623229461756</v>
      </c>
      <c r="K636" s="50">
        <f t="shared" si="111"/>
        <v>1777.9853648934031</v>
      </c>
      <c r="L636" s="50">
        <f t="shared" si="112"/>
        <v>1699181.1257625401</v>
      </c>
      <c r="M636" s="50"/>
      <c r="N636" s="93">
        <f t="shared" si="104"/>
        <v>1699181.1257625401</v>
      </c>
      <c r="O636" s="33"/>
    </row>
    <row r="637" spans="1:15" s="31" customFormat="1" x14ac:dyDescent="0.25">
      <c r="A637" s="35"/>
      <c r="B637" s="51" t="s">
        <v>441</v>
      </c>
      <c r="C637" s="35">
        <v>4</v>
      </c>
      <c r="D637" s="55">
        <v>8.7255999999999982</v>
      </c>
      <c r="E637" s="102">
        <v>512</v>
      </c>
      <c r="F637" s="140">
        <v>299583.90000000002</v>
      </c>
      <c r="G637" s="41">
        <v>100</v>
      </c>
      <c r="H637" s="50">
        <f t="shared" si="113"/>
        <v>299583.90000000002</v>
      </c>
      <c r="I637" s="50">
        <f t="shared" si="105"/>
        <v>0</v>
      </c>
      <c r="J637" s="50">
        <f t="shared" si="110"/>
        <v>585.12480468750005</v>
      </c>
      <c r="K637" s="50">
        <f t="shared" si="111"/>
        <v>1601.7228831520786</v>
      </c>
      <c r="L637" s="50">
        <f t="shared" si="112"/>
        <v>1514372.962061479</v>
      </c>
      <c r="M637" s="50"/>
      <c r="N637" s="93">
        <f t="shared" si="104"/>
        <v>1514372.962061479</v>
      </c>
      <c r="O637" s="33"/>
    </row>
    <row r="638" spans="1:15" s="31" customFormat="1" x14ac:dyDescent="0.25">
      <c r="A638" s="35"/>
      <c r="B638" s="51" t="s">
        <v>442</v>
      </c>
      <c r="C638" s="35">
        <v>4</v>
      </c>
      <c r="D638" s="55">
        <v>37.560200000000002</v>
      </c>
      <c r="E638" s="102">
        <v>2352</v>
      </c>
      <c r="F638" s="140">
        <v>1246474.3999999999</v>
      </c>
      <c r="G638" s="41">
        <v>100</v>
      </c>
      <c r="H638" s="50">
        <f t="shared" si="113"/>
        <v>1246474.3999999999</v>
      </c>
      <c r="I638" s="50">
        <f t="shared" si="105"/>
        <v>0</v>
      </c>
      <c r="J638" s="50">
        <f t="shared" si="110"/>
        <v>529.9636054421768</v>
      </c>
      <c r="K638" s="50">
        <f t="shared" si="111"/>
        <v>1656.8840823974019</v>
      </c>
      <c r="L638" s="50">
        <f t="shared" si="112"/>
        <v>2244040.1797590237</v>
      </c>
      <c r="M638" s="50"/>
      <c r="N638" s="93">
        <f t="shared" si="104"/>
        <v>2244040.1797590237</v>
      </c>
      <c r="O638" s="33"/>
    </row>
    <row r="639" spans="1:15" s="31" customFormat="1" x14ac:dyDescent="0.25">
      <c r="A639" s="35"/>
      <c r="B639" s="51" t="s">
        <v>443</v>
      </c>
      <c r="C639" s="35">
        <v>4</v>
      </c>
      <c r="D639" s="55">
        <v>16.395299999999999</v>
      </c>
      <c r="E639" s="102">
        <v>920</v>
      </c>
      <c r="F639" s="140">
        <v>475566.6</v>
      </c>
      <c r="G639" s="41">
        <v>100</v>
      </c>
      <c r="H639" s="50">
        <f t="shared" si="113"/>
        <v>475566.6</v>
      </c>
      <c r="I639" s="50">
        <f t="shared" si="105"/>
        <v>0</v>
      </c>
      <c r="J639" s="50">
        <f t="shared" si="110"/>
        <v>516.92021739130428</v>
      </c>
      <c r="K639" s="50">
        <f t="shared" si="111"/>
        <v>1669.9274704482743</v>
      </c>
      <c r="L639" s="50">
        <f t="shared" si="112"/>
        <v>1729455.9027682156</v>
      </c>
      <c r="M639" s="50"/>
      <c r="N639" s="93">
        <f t="shared" si="104"/>
        <v>1729455.9027682156</v>
      </c>
      <c r="O639" s="33"/>
    </row>
    <row r="640" spans="1:15" s="31" customFormat="1" x14ac:dyDescent="0.25">
      <c r="A640" s="35"/>
      <c r="B640" s="51" t="s">
        <v>444</v>
      </c>
      <c r="C640" s="35">
        <v>4</v>
      </c>
      <c r="D640" s="55">
        <v>13.850899999999999</v>
      </c>
      <c r="E640" s="102">
        <v>648</v>
      </c>
      <c r="F640" s="140">
        <v>631043.1</v>
      </c>
      <c r="G640" s="41">
        <v>100</v>
      </c>
      <c r="H640" s="50">
        <f t="shared" si="113"/>
        <v>631043.1</v>
      </c>
      <c r="I640" s="50">
        <f t="shared" si="105"/>
        <v>0</v>
      </c>
      <c r="J640" s="50">
        <f t="shared" si="110"/>
        <v>973.83194444444439</v>
      </c>
      <c r="K640" s="50">
        <f t="shared" si="111"/>
        <v>1213.0157433951342</v>
      </c>
      <c r="L640" s="50">
        <f t="shared" si="112"/>
        <v>1261389.855904432</v>
      </c>
      <c r="M640" s="50"/>
      <c r="N640" s="93">
        <f t="shared" si="104"/>
        <v>1261389.855904432</v>
      </c>
      <c r="O640" s="33"/>
    </row>
    <row r="641" spans="1:15" s="31" customFormat="1" x14ac:dyDescent="0.25">
      <c r="A641" s="35"/>
      <c r="B641" s="51" t="s">
        <v>445</v>
      </c>
      <c r="C641" s="35">
        <v>4</v>
      </c>
      <c r="D641" s="55">
        <v>23.948</v>
      </c>
      <c r="E641" s="102">
        <v>1253</v>
      </c>
      <c r="F641" s="140">
        <v>1189949.6000000001</v>
      </c>
      <c r="G641" s="41">
        <v>100</v>
      </c>
      <c r="H641" s="50">
        <f t="shared" si="113"/>
        <v>1189949.6000000001</v>
      </c>
      <c r="I641" s="50">
        <f t="shared" si="105"/>
        <v>0</v>
      </c>
      <c r="J641" s="50">
        <f t="shared" si="110"/>
        <v>949.68044692737442</v>
      </c>
      <c r="K641" s="50">
        <f t="shared" si="111"/>
        <v>1237.1672409122043</v>
      </c>
      <c r="L641" s="50">
        <f t="shared" si="112"/>
        <v>1509720.5125821594</v>
      </c>
      <c r="M641" s="50"/>
      <c r="N641" s="93">
        <f t="shared" si="104"/>
        <v>1509720.5125821594</v>
      </c>
      <c r="O641" s="33"/>
    </row>
    <row r="642" spans="1:15" s="31" customFormat="1" x14ac:dyDescent="0.25">
      <c r="A642" s="35"/>
      <c r="B642" s="51" t="s">
        <v>446</v>
      </c>
      <c r="C642" s="35">
        <v>4</v>
      </c>
      <c r="D642" s="55">
        <v>21.0716</v>
      </c>
      <c r="E642" s="102">
        <v>1261</v>
      </c>
      <c r="F642" s="140">
        <v>523484.6</v>
      </c>
      <c r="G642" s="41">
        <v>100</v>
      </c>
      <c r="H642" s="50">
        <f t="shared" si="113"/>
        <v>523484.6</v>
      </c>
      <c r="I642" s="50">
        <f t="shared" si="105"/>
        <v>0</v>
      </c>
      <c r="J642" s="50">
        <f t="shared" si="110"/>
        <v>415.13449643140365</v>
      </c>
      <c r="K642" s="50">
        <f t="shared" si="111"/>
        <v>1771.7131914081749</v>
      </c>
      <c r="L642" s="50">
        <f t="shared" si="112"/>
        <v>1936398.7795116901</v>
      </c>
      <c r="M642" s="50"/>
      <c r="N642" s="93">
        <f t="shared" ref="N642:N705" si="114">L642+M642</f>
        <v>1936398.7795116901</v>
      </c>
      <c r="O642" s="33"/>
    </row>
    <row r="643" spans="1:15" s="31" customFormat="1" x14ac:dyDescent="0.25">
      <c r="A643" s="35"/>
      <c r="B643" s="51" t="s">
        <v>447</v>
      </c>
      <c r="C643" s="35">
        <v>4</v>
      </c>
      <c r="D643" s="55">
        <v>22.115600000000001</v>
      </c>
      <c r="E643" s="102">
        <v>1575</v>
      </c>
      <c r="F643" s="140">
        <v>739916.4</v>
      </c>
      <c r="G643" s="41">
        <v>100</v>
      </c>
      <c r="H643" s="50">
        <f t="shared" si="113"/>
        <v>739916.4</v>
      </c>
      <c r="I643" s="50">
        <f t="shared" si="105"/>
        <v>0</v>
      </c>
      <c r="J643" s="50">
        <f t="shared" si="110"/>
        <v>469.78819047619049</v>
      </c>
      <c r="K643" s="50">
        <f t="shared" si="111"/>
        <v>1717.0594973633881</v>
      </c>
      <c r="L643" s="50">
        <f t="shared" si="112"/>
        <v>1986371.6679676643</v>
      </c>
      <c r="M643" s="50"/>
      <c r="N643" s="93">
        <f t="shared" si="114"/>
        <v>1986371.6679676643</v>
      </c>
      <c r="O643" s="33"/>
    </row>
    <row r="644" spans="1:15" s="31" customFormat="1" x14ac:dyDescent="0.25">
      <c r="A644" s="35"/>
      <c r="B644" s="51" t="s">
        <v>448</v>
      </c>
      <c r="C644" s="35">
        <v>4</v>
      </c>
      <c r="D644" s="55">
        <v>43.943700000000007</v>
      </c>
      <c r="E644" s="102">
        <v>1721</v>
      </c>
      <c r="F644" s="140">
        <v>723266.1</v>
      </c>
      <c r="G644" s="41">
        <v>100</v>
      </c>
      <c r="H644" s="50">
        <f t="shared" si="113"/>
        <v>723266.1</v>
      </c>
      <c r="I644" s="50">
        <f t="shared" ref="I644:I707" si="115">F644-H644</f>
        <v>0</v>
      </c>
      <c r="J644" s="50">
        <f t="shared" si="110"/>
        <v>420.25920976176639</v>
      </c>
      <c r="K644" s="50">
        <f t="shared" si="111"/>
        <v>1766.5884780778122</v>
      </c>
      <c r="L644" s="50">
        <f t="shared" si="112"/>
        <v>2191090.1428917712</v>
      </c>
      <c r="M644" s="50"/>
      <c r="N644" s="93">
        <f t="shared" si="114"/>
        <v>2191090.1428917712</v>
      </c>
      <c r="O644" s="33"/>
    </row>
    <row r="645" spans="1:15" s="31" customFormat="1" x14ac:dyDescent="0.25">
      <c r="A645" s="35"/>
      <c r="B645" s="51" t="s">
        <v>860</v>
      </c>
      <c r="C645" s="35">
        <v>3</v>
      </c>
      <c r="D645" s="55">
        <v>92.032000000000011</v>
      </c>
      <c r="E645" s="102">
        <v>7661</v>
      </c>
      <c r="F645" s="140">
        <v>28646383.399999999</v>
      </c>
      <c r="G645" s="41">
        <v>50</v>
      </c>
      <c r="H645" s="50">
        <f t="shared" si="113"/>
        <v>14323191.699999999</v>
      </c>
      <c r="I645" s="50">
        <f t="shared" si="115"/>
        <v>14323191.699999999</v>
      </c>
      <c r="J645" s="50">
        <f t="shared" si="110"/>
        <v>3739.2485837358045</v>
      </c>
      <c r="K645" s="50">
        <f t="shared" si="111"/>
        <v>-1552.4008958962258</v>
      </c>
      <c r="L645" s="50">
        <f t="shared" si="112"/>
        <v>2691558.0894636037</v>
      </c>
      <c r="M645" s="50"/>
      <c r="N645" s="93">
        <f t="shared" si="114"/>
        <v>2691558.0894636037</v>
      </c>
      <c r="O645" s="33"/>
    </row>
    <row r="646" spans="1:15" s="31" customFormat="1" x14ac:dyDescent="0.25">
      <c r="A646" s="35"/>
      <c r="B646" s="51" t="s">
        <v>449</v>
      </c>
      <c r="C646" s="35">
        <v>4</v>
      </c>
      <c r="D646" s="55">
        <v>38.2607</v>
      </c>
      <c r="E646" s="102">
        <v>1865</v>
      </c>
      <c r="F646" s="140">
        <v>961242.7</v>
      </c>
      <c r="G646" s="41">
        <v>100</v>
      </c>
      <c r="H646" s="50">
        <f t="shared" si="113"/>
        <v>961242.7</v>
      </c>
      <c r="I646" s="50">
        <f t="shared" si="115"/>
        <v>0</v>
      </c>
      <c r="J646" s="50">
        <f t="shared" si="110"/>
        <v>515.41163538873991</v>
      </c>
      <c r="K646" s="50">
        <f t="shared" si="111"/>
        <v>1671.4360524508388</v>
      </c>
      <c r="L646" s="50">
        <f t="shared" si="112"/>
        <v>2121680.8035363303</v>
      </c>
      <c r="M646" s="50"/>
      <c r="N646" s="93">
        <f t="shared" si="114"/>
        <v>2121680.8035363303</v>
      </c>
      <c r="O646" s="33"/>
    </row>
    <row r="647" spans="1:15" s="31" customFormat="1" x14ac:dyDescent="0.25">
      <c r="A647" s="35"/>
      <c r="B647" s="51" t="s">
        <v>450</v>
      </c>
      <c r="C647" s="35">
        <v>4</v>
      </c>
      <c r="D647" s="55">
        <v>12.4343</v>
      </c>
      <c r="E647" s="102">
        <v>953</v>
      </c>
      <c r="F647" s="140">
        <v>1141302.3999999999</v>
      </c>
      <c r="G647" s="41">
        <v>100</v>
      </c>
      <c r="H647" s="50">
        <f t="shared" si="113"/>
        <v>1141302.3999999999</v>
      </c>
      <c r="I647" s="50">
        <f t="shared" si="115"/>
        <v>0</v>
      </c>
      <c r="J647" s="50">
        <f t="shared" si="110"/>
        <v>1197.5890870933893</v>
      </c>
      <c r="K647" s="50">
        <f t="shared" si="111"/>
        <v>989.25860074618936</v>
      </c>
      <c r="L647" s="50">
        <f t="shared" si="112"/>
        <v>1155639.4059942225</v>
      </c>
      <c r="M647" s="50"/>
      <c r="N647" s="93">
        <f t="shared" si="114"/>
        <v>1155639.4059942225</v>
      </c>
      <c r="O647" s="33"/>
    </row>
    <row r="648" spans="1:15" s="31" customFormat="1" x14ac:dyDescent="0.25">
      <c r="A648" s="35"/>
      <c r="B648" s="51" t="s">
        <v>451</v>
      </c>
      <c r="C648" s="35">
        <v>4</v>
      </c>
      <c r="D648" s="55">
        <v>31.216500000000003</v>
      </c>
      <c r="E648" s="102">
        <v>1538</v>
      </c>
      <c r="F648" s="140">
        <v>711212</v>
      </c>
      <c r="G648" s="41">
        <v>100</v>
      </c>
      <c r="H648" s="50">
        <f t="shared" si="113"/>
        <v>711212</v>
      </c>
      <c r="I648" s="50">
        <f t="shared" si="115"/>
        <v>0</v>
      </c>
      <c r="J648" s="50">
        <f t="shared" si="110"/>
        <v>462.42652795838751</v>
      </c>
      <c r="K648" s="50">
        <f t="shared" si="111"/>
        <v>1724.4211598811912</v>
      </c>
      <c r="L648" s="50">
        <f t="shared" si="112"/>
        <v>2032983.6921545181</v>
      </c>
      <c r="M648" s="50"/>
      <c r="N648" s="93">
        <f t="shared" si="114"/>
        <v>2032983.6921545181</v>
      </c>
      <c r="O648" s="33"/>
    </row>
    <row r="649" spans="1:15" s="31" customFormat="1" x14ac:dyDescent="0.25">
      <c r="A649" s="35"/>
      <c r="B649" s="51" t="s">
        <v>452</v>
      </c>
      <c r="C649" s="35">
        <v>4</v>
      </c>
      <c r="D649" s="55">
        <v>21.7347</v>
      </c>
      <c r="E649" s="102">
        <v>1342</v>
      </c>
      <c r="F649" s="140">
        <v>555050.5</v>
      </c>
      <c r="G649" s="41">
        <v>100</v>
      </c>
      <c r="H649" s="50">
        <f t="shared" si="113"/>
        <v>555050.5</v>
      </c>
      <c r="I649" s="50">
        <f t="shared" si="115"/>
        <v>0</v>
      </c>
      <c r="J649" s="50">
        <f t="shared" si="110"/>
        <v>413.59947839046202</v>
      </c>
      <c r="K649" s="50">
        <f t="shared" si="111"/>
        <v>1773.2482094491165</v>
      </c>
      <c r="L649" s="50">
        <f t="shared" si="112"/>
        <v>1964383.0951125789</v>
      </c>
      <c r="M649" s="50"/>
      <c r="N649" s="93">
        <f t="shared" si="114"/>
        <v>1964383.0951125789</v>
      </c>
      <c r="O649" s="33"/>
    </row>
    <row r="650" spans="1:15" s="31" customFormat="1" x14ac:dyDescent="0.25">
      <c r="A650" s="35"/>
      <c r="B650" s="51" t="s">
        <v>803</v>
      </c>
      <c r="C650" s="35">
        <v>4</v>
      </c>
      <c r="D650" s="55">
        <v>56.6937</v>
      </c>
      <c r="E650" s="102">
        <v>3665</v>
      </c>
      <c r="F650" s="140">
        <v>1904520.4</v>
      </c>
      <c r="G650" s="41">
        <v>100</v>
      </c>
      <c r="H650" s="50">
        <f t="shared" si="113"/>
        <v>1904520.4</v>
      </c>
      <c r="I650" s="50">
        <f t="shared" si="115"/>
        <v>0</v>
      </c>
      <c r="J650" s="50">
        <f t="shared" si="110"/>
        <v>519.65085948158253</v>
      </c>
      <c r="K650" s="50">
        <f t="shared" si="111"/>
        <v>1667.1968283579961</v>
      </c>
      <c r="L650" s="50">
        <f t="shared" si="112"/>
        <v>2732688.6361666815</v>
      </c>
      <c r="M650" s="50"/>
      <c r="N650" s="93">
        <f t="shared" si="114"/>
        <v>2732688.6361666815</v>
      </c>
      <c r="O650" s="33"/>
    </row>
    <row r="651" spans="1:15" s="31" customFormat="1" x14ac:dyDescent="0.25">
      <c r="A651" s="35"/>
      <c r="B651" s="51" t="s">
        <v>453</v>
      </c>
      <c r="C651" s="35">
        <v>4</v>
      </c>
      <c r="D651" s="55">
        <v>13.955799999999998</v>
      </c>
      <c r="E651" s="102">
        <v>589</v>
      </c>
      <c r="F651" s="140">
        <v>412810.3</v>
      </c>
      <c r="G651" s="41">
        <v>100</v>
      </c>
      <c r="H651" s="50">
        <f t="shared" si="113"/>
        <v>412810.3</v>
      </c>
      <c r="I651" s="50">
        <f t="shared" si="115"/>
        <v>0</v>
      </c>
      <c r="J651" s="50">
        <f t="shared" si="110"/>
        <v>700.8663837011884</v>
      </c>
      <c r="K651" s="50">
        <f t="shared" si="111"/>
        <v>1485.9813041383902</v>
      </c>
      <c r="L651" s="50">
        <f t="shared" si="112"/>
        <v>1470187.8223510084</v>
      </c>
      <c r="M651" s="50"/>
      <c r="N651" s="93">
        <f t="shared" si="114"/>
        <v>1470187.8223510084</v>
      </c>
      <c r="O651" s="33"/>
    </row>
    <row r="652" spans="1:15" s="31" customFormat="1" x14ac:dyDescent="0.25">
      <c r="A652" s="35"/>
      <c r="B652" s="51" t="s">
        <v>454</v>
      </c>
      <c r="C652" s="35">
        <v>4</v>
      </c>
      <c r="D652" s="55">
        <v>18.394200000000001</v>
      </c>
      <c r="E652" s="102">
        <v>1069</v>
      </c>
      <c r="F652" s="140">
        <v>494846.5</v>
      </c>
      <c r="G652" s="41">
        <v>100</v>
      </c>
      <c r="H652" s="50">
        <f t="shared" si="113"/>
        <v>494846.5</v>
      </c>
      <c r="I652" s="50">
        <f t="shared" si="115"/>
        <v>0</v>
      </c>
      <c r="J652" s="50">
        <f t="shared" si="110"/>
        <v>462.90598690364828</v>
      </c>
      <c r="K652" s="50">
        <f t="shared" si="111"/>
        <v>1723.9417009359304</v>
      </c>
      <c r="L652" s="50">
        <f t="shared" si="112"/>
        <v>1827491.9517293903</v>
      </c>
      <c r="M652" s="50"/>
      <c r="N652" s="93">
        <f t="shared" si="114"/>
        <v>1827491.9517293903</v>
      </c>
      <c r="O652" s="33"/>
    </row>
    <row r="653" spans="1:15" s="31" customFormat="1" x14ac:dyDescent="0.25">
      <c r="A653" s="35"/>
      <c r="B653" s="4"/>
      <c r="C653" s="4"/>
      <c r="D653" s="55">
        <v>0</v>
      </c>
      <c r="E653" s="104"/>
      <c r="F653" s="32"/>
      <c r="G653" s="41"/>
      <c r="H653" s="42"/>
      <c r="I653" s="50"/>
      <c r="J653" s="50"/>
      <c r="K653" s="50"/>
      <c r="L653" s="50"/>
      <c r="M653" s="50"/>
      <c r="N653" s="93"/>
      <c r="O653" s="33"/>
    </row>
    <row r="654" spans="1:15" s="31" customFormat="1" x14ac:dyDescent="0.25">
      <c r="A654" s="30" t="s">
        <v>455</v>
      </c>
      <c r="B654" s="43" t="s">
        <v>2</v>
      </c>
      <c r="C654" s="44"/>
      <c r="D654" s="3">
        <v>597.46979999999985</v>
      </c>
      <c r="E654" s="105">
        <f>E655</f>
        <v>37257</v>
      </c>
      <c r="F654" s="37"/>
      <c r="G654" s="41"/>
      <c r="H654" s="37">
        <f>H656</f>
        <v>5934042.2249999996</v>
      </c>
      <c r="I654" s="37">
        <f>I656</f>
        <v>-5934042.2249999996</v>
      </c>
      <c r="J654" s="50"/>
      <c r="K654" s="50"/>
      <c r="L654" s="50"/>
      <c r="M654" s="46">
        <f>M656</f>
        <v>15331811.108273165</v>
      </c>
      <c r="N654" s="91">
        <f t="shared" si="114"/>
        <v>15331811.108273165</v>
      </c>
      <c r="O654" s="33"/>
    </row>
    <row r="655" spans="1:15" s="31" customFormat="1" x14ac:dyDescent="0.25">
      <c r="A655" s="30" t="s">
        <v>455</v>
      </c>
      <c r="B655" s="43" t="s">
        <v>3</v>
      </c>
      <c r="C655" s="44"/>
      <c r="D655" s="3">
        <v>597.46979999999985</v>
      </c>
      <c r="E655" s="105">
        <f>SUM(E657:E677)</f>
        <v>37257</v>
      </c>
      <c r="F655" s="37">
        <f>SUM(F657:F677)</f>
        <v>47838810.100000009</v>
      </c>
      <c r="G655" s="41"/>
      <c r="H655" s="37">
        <f>SUM(H657:H677)</f>
        <v>35970725.649999999</v>
      </c>
      <c r="I655" s="37">
        <f>SUM(I657:I677)</f>
        <v>11868084.449999999</v>
      </c>
      <c r="J655" s="50"/>
      <c r="K655" s="50"/>
      <c r="L655" s="37">
        <f>SUM(L657:L677)</f>
        <v>38565886.516174108</v>
      </c>
      <c r="M655" s="50"/>
      <c r="N655" s="91">
        <f t="shared" si="114"/>
        <v>38565886.516174108</v>
      </c>
      <c r="O655" s="33"/>
    </row>
    <row r="656" spans="1:15" s="31" customFormat="1" x14ac:dyDescent="0.25">
      <c r="A656" s="35"/>
      <c r="B656" s="51" t="s">
        <v>26</v>
      </c>
      <c r="C656" s="35">
        <v>2</v>
      </c>
      <c r="D656" s="55">
        <v>0</v>
      </c>
      <c r="E656" s="108"/>
      <c r="F656" s="50"/>
      <c r="G656" s="41">
        <v>25</v>
      </c>
      <c r="H656" s="50">
        <f>F673*G656/100</f>
        <v>5934042.2249999996</v>
      </c>
      <c r="I656" s="50">
        <f t="shared" si="115"/>
        <v>-5934042.2249999996</v>
      </c>
      <c r="J656" s="50"/>
      <c r="K656" s="50"/>
      <c r="L656" s="50"/>
      <c r="M656" s="50">
        <f>($L$7*$L$8*E654/$L$10)+($L$7*$L$9*D654/$L$11)</f>
        <v>15331811.108273165</v>
      </c>
      <c r="N656" s="93">
        <f t="shared" si="114"/>
        <v>15331811.108273165</v>
      </c>
      <c r="O656" s="33"/>
    </row>
    <row r="657" spans="1:15" s="31" customFormat="1" x14ac:dyDescent="0.25">
      <c r="A657" s="35"/>
      <c r="B657" s="51" t="s">
        <v>456</v>
      </c>
      <c r="C657" s="35">
        <v>4</v>
      </c>
      <c r="D657" s="55">
        <v>54.386200000000002</v>
      </c>
      <c r="E657" s="102">
        <v>2175</v>
      </c>
      <c r="F657" s="141">
        <v>2985519.3</v>
      </c>
      <c r="G657" s="41">
        <v>100</v>
      </c>
      <c r="H657" s="50">
        <f>F657*G657/100</f>
        <v>2985519.3</v>
      </c>
      <c r="I657" s="50">
        <f t="shared" si="115"/>
        <v>0</v>
      </c>
      <c r="J657" s="50">
        <f t="shared" ref="J657:J677" si="116">F657/E657</f>
        <v>1372.6525517241378</v>
      </c>
      <c r="K657" s="50">
        <f t="shared" ref="K657:K677" si="117">$J$11*$J$19-J657</f>
        <v>814.19513611544085</v>
      </c>
      <c r="L657" s="50">
        <f t="shared" ref="L657:L677" si="118">IF(K657&gt;0,$J$7*$J$8*(K657/$K$19),0)+$J$7*$J$9*(E657/$E$19)+$J$7*$J$10*(D657/$D$19)</f>
        <v>1593670.9741826386</v>
      </c>
      <c r="M657" s="50"/>
      <c r="N657" s="93">
        <f t="shared" si="114"/>
        <v>1593670.9741826386</v>
      </c>
      <c r="O657" s="33"/>
    </row>
    <row r="658" spans="1:15" s="31" customFormat="1" x14ac:dyDescent="0.25">
      <c r="A658" s="35"/>
      <c r="B658" s="51" t="s">
        <v>457</v>
      </c>
      <c r="C658" s="35">
        <v>4</v>
      </c>
      <c r="D658" s="55">
        <v>33.314799999999998</v>
      </c>
      <c r="E658" s="102">
        <v>2013</v>
      </c>
      <c r="F658" s="141">
        <v>1014143.6</v>
      </c>
      <c r="G658" s="41">
        <v>100</v>
      </c>
      <c r="H658" s="50">
        <f t="shared" ref="H658:H677" si="119">F658*G658/100</f>
        <v>1014143.6</v>
      </c>
      <c r="I658" s="50">
        <f t="shared" si="115"/>
        <v>0</v>
      </c>
      <c r="J658" s="50">
        <f t="shared" si="116"/>
        <v>503.79711872826624</v>
      </c>
      <c r="K658" s="50">
        <f t="shared" si="117"/>
        <v>1683.0505691113124</v>
      </c>
      <c r="L658" s="50">
        <f t="shared" si="118"/>
        <v>2145533.0748732463</v>
      </c>
      <c r="M658" s="50"/>
      <c r="N658" s="93">
        <f t="shared" si="114"/>
        <v>2145533.0748732463</v>
      </c>
      <c r="O658" s="33"/>
    </row>
    <row r="659" spans="1:15" s="31" customFormat="1" x14ac:dyDescent="0.25">
      <c r="A659" s="35"/>
      <c r="B659" s="51" t="s">
        <v>804</v>
      </c>
      <c r="C659" s="35">
        <v>4</v>
      </c>
      <c r="D659" s="55">
        <v>25.285499999999999</v>
      </c>
      <c r="E659" s="102">
        <v>1733</v>
      </c>
      <c r="F659" s="141">
        <v>1334366.3</v>
      </c>
      <c r="G659" s="41">
        <v>100</v>
      </c>
      <c r="H659" s="50">
        <f t="shared" si="119"/>
        <v>1334366.3</v>
      </c>
      <c r="I659" s="50">
        <f t="shared" si="115"/>
        <v>0</v>
      </c>
      <c r="J659" s="50">
        <f t="shared" si="116"/>
        <v>769.97478361223318</v>
      </c>
      <c r="K659" s="50">
        <f t="shared" si="117"/>
        <v>1416.8729042273453</v>
      </c>
      <c r="L659" s="50">
        <f t="shared" si="118"/>
        <v>1801620.1586129135</v>
      </c>
      <c r="M659" s="50"/>
      <c r="N659" s="93">
        <f t="shared" si="114"/>
        <v>1801620.1586129135</v>
      </c>
      <c r="O659" s="33"/>
    </row>
    <row r="660" spans="1:15" s="31" customFormat="1" x14ac:dyDescent="0.25">
      <c r="A660" s="35"/>
      <c r="B660" s="51" t="s">
        <v>458</v>
      </c>
      <c r="C660" s="35">
        <v>4</v>
      </c>
      <c r="D660" s="55">
        <v>31.523400000000002</v>
      </c>
      <c r="E660" s="102">
        <v>1562</v>
      </c>
      <c r="F660" s="141">
        <v>624270.30000000005</v>
      </c>
      <c r="G660" s="41">
        <v>100</v>
      </c>
      <c r="H660" s="50">
        <f t="shared" si="119"/>
        <v>624270.30000000005</v>
      </c>
      <c r="I660" s="50">
        <f t="shared" si="115"/>
        <v>0</v>
      </c>
      <c r="J660" s="50">
        <f t="shared" si="116"/>
        <v>399.6608834827145</v>
      </c>
      <c r="K660" s="50">
        <f t="shared" si="117"/>
        <v>1787.1868043568641</v>
      </c>
      <c r="L660" s="50">
        <f t="shared" si="118"/>
        <v>2093247.728179178</v>
      </c>
      <c r="M660" s="50"/>
      <c r="N660" s="93">
        <f t="shared" si="114"/>
        <v>2093247.728179178</v>
      </c>
      <c r="O660" s="33"/>
    </row>
    <row r="661" spans="1:15" s="31" customFormat="1" x14ac:dyDescent="0.25">
      <c r="A661" s="35"/>
      <c r="B661" s="51" t="s">
        <v>459</v>
      </c>
      <c r="C661" s="35">
        <v>4</v>
      </c>
      <c r="D661" s="55">
        <v>26.426500000000001</v>
      </c>
      <c r="E661" s="102">
        <v>748</v>
      </c>
      <c r="F661" s="141">
        <v>408280.4</v>
      </c>
      <c r="G661" s="41">
        <v>100</v>
      </c>
      <c r="H661" s="50">
        <f t="shared" si="119"/>
        <v>408280.4</v>
      </c>
      <c r="I661" s="50">
        <f t="shared" si="115"/>
        <v>0</v>
      </c>
      <c r="J661" s="50">
        <f t="shared" si="116"/>
        <v>545.82941176470592</v>
      </c>
      <c r="K661" s="50">
        <f t="shared" si="117"/>
        <v>1641.0182760748726</v>
      </c>
      <c r="L661" s="50">
        <f t="shared" si="118"/>
        <v>1713061.3556686505</v>
      </c>
      <c r="M661" s="50"/>
      <c r="N661" s="93">
        <f t="shared" si="114"/>
        <v>1713061.3556686505</v>
      </c>
      <c r="O661" s="33"/>
    </row>
    <row r="662" spans="1:15" s="31" customFormat="1" x14ac:dyDescent="0.25">
      <c r="A662" s="35"/>
      <c r="B662" s="51" t="s">
        <v>805</v>
      </c>
      <c r="C662" s="35">
        <v>4</v>
      </c>
      <c r="D662" s="55">
        <v>34.857799999999997</v>
      </c>
      <c r="E662" s="102">
        <v>1170</v>
      </c>
      <c r="F662" s="141">
        <v>907093.3</v>
      </c>
      <c r="G662" s="41">
        <v>100</v>
      </c>
      <c r="H662" s="50">
        <f t="shared" si="119"/>
        <v>907093.3</v>
      </c>
      <c r="I662" s="50">
        <f t="shared" si="115"/>
        <v>0</v>
      </c>
      <c r="J662" s="50">
        <f t="shared" si="116"/>
        <v>775.29341880341883</v>
      </c>
      <c r="K662" s="50">
        <f t="shared" si="117"/>
        <v>1411.5542690361599</v>
      </c>
      <c r="L662" s="50">
        <f t="shared" si="118"/>
        <v>1691070.5393269991</v>
      </c>
      <c r="M662" s="50"/>
      <c r="N662" s="93">
        <f t="shared" si="114"/>
        <v>1691070.5393269991</v>
      </c>
      <c r="O662" s="33"/>
    </row>
    <row r="663" spans="1:15" s="31" customFormat="1" x14ac:dyDescent="0.25">
      <c r="A663" s="35"/>
      <c r="B663" s="51" t="s">
        <v>806</v>
      </c>
      <c r="C663" s="35">
        <v>4</v>
      </c>
      <c r="D663" s="55">
        <v>3.2065000000000001</v>
      </c>
      <c r="E663" s="102">
        <v>671</v>
      </c>
      <c r="F663" s="141">
        <v>462949.1</v>
      </c>
      <c r="G663" s="41">
        <v>100</v>
      </c>
      <c r="H663" s="50">
        <f t="shared" si="119"/>
        <v>462949.1</v>
      </c>
      <c r="I663" s="50">
        <f t="shared" si="115"/>
        <v>0</v>
      </c>
      <c r="J663" s="50">
        <f t="shared" si="116"/>
        <v>689.93904619970192</v>
      </c>
      <c r="K663" s="50">
        <f t="shared" si="117"/>
        <v>1496.9086416398768</v>
      </c>
      <c r="L663" s="50">
        <f t="shared" si="118"/>
        <v>1442179.4925112098</v>
      </c>
      <c r="M663" s="50"/>
      <c r="N663" s="93">
        <f t="shared" si="114"/>
        <v>1442179.4925112098</v>
      </c>
      <c r="O663" s="33"/>
    </row>
    <row r="664" spans="1:15" s="31" customFormat="1" x14ac:dyDescent="0.25">
      <c r="A664" s="35"/>
      <c r="B664" s="51" t="s">
        <v>807</v>
      </c>
      <c r="C664" s="35">
        <v>4</v>
      </c>
      <c r="D664" s="55">
        <v>27.879099999999998</v>
      </c>
      <c r="E664" s="102">
        <v>1013</v>
      </c>
      <c r="F664" s="141">
        <v>731397.9</v>
      </c>
      <c r="G664" s="41">
        <v>100</v>
      </c>
      <c r="H664" s="50">
        <f t="shared" si="119"/>
        <v>731397.9</v>
      </c>
      <c r="I664" s="50">
        <f t="shared" si="115"/>
        <v>0</v>
      </c>
      <c r="J664" s="50">
        <f t="shared" si="116"/>
        <v>722.01174728529122</v>
      </c>
      <c r="K664" s="50">
        <f t="shared" si="117"/>
        <v>1464.8359405542874</v>
      </c>
      <c r="L664" s="50">
        <f t="shared" si="118"/>
        <v>1651256.0689216936</v>
      </c>
      <c r="M664" s="50"/>
      <c r="N664" s="93">
        <f t="shared" si="114"/>
        <v>1651256.0689216936</v>
      </c>
      <c r="O664" s="33"/>
    </row>
    <row r="665" spans="1:15" s="31" customFormat="1" x14ac:dyDescent="0.25">
      <c r="A665" s="35"/>
      <c r="B665" s="51" t="s">
        <v>808</v>
      </c>
      <c r="C665" s="35">
        <v>4</v>
      </c>
      <c r="D665" s="55">
        <v>37.349699999999999</v>
      </c>
      <c r="E665" s="102">
        <v>1491</v>
      </c>
      <c r="F665" s="141">
        <v>1228896</v>
      </c>
      <c r="G665" s="41">
        <v>100</v>
      </c>
      <c r="H665" s="50">
        <f t="shared" si="119"/>
        <v>1228896</v>
      </c>
      <c r="I665" s="50">
        <f t="shared" si="115"/>
        <v>0</v>
      </c>
      <c r="J665" s="50">
        <f t="shared" si="116"/>
        <v>824.20925553319921</v>
      </c>
      <c r="K665" s="50">
        <f t="shared" si="117"/>
        <v>1362.6384323063794</v>
      </c>
      <c r="L665" s="50">
        <f t="shared" si="118"/>
        <v>1755881.7688562775</v>
      </c>
      <c r="M665" s="50"/>
      <c r="N665" s="93">
        <f t="shared" si="114"/>
        <v>1755881.7688562775</v>
      </c>
      <c r="O665" s="33"/>
    </row>
    <row r="666" spans="1:15" s="31" customFormat="1" x14ac:dyDescent="0.25">
      <c r="A666" s="35"/>
      <c r="B666" s="51" t="s">
        <v>460</v>
      </c>
      <c r="C666" s="35">
        <v>4</v>
      </c>
      <c r="D666" s="55">
        <v>31.619699999999998</v>
      </c>
      <c r="E666" s="102">
        <v>1264</v>
      </c>
      <c r="F666" s="141">
        <v>781923.3</v>
      </c>
      <c r="G666" s="41">
        <v>100</v>
      </c>
      <c r="H666" s="50">
        <f t="shared" si="119"/>
        <v>781923.3</v>
      </c>
      <c r="I666" s="50">
        <f t="shared" si="115"/>
        <v>0</v>
      </c>
      <c r="J666" s="50">
        <f t="shared" si="116"/>
        <v>618.61020569620257</v>
      </c>
      <c r="K666" s="50">
        <f t="shared" si="117"/>
        <v>1568.2374821433759</v>
      </c>
      <c r="L666" s="50">
        <f t="shared" si="118"/>
        <v>1828726.7207028619</v>
      </c>
      <c r="M666" s="50"/>
      <c r="N666" s="93">
        <f t="shared" si="114"/>
        <v>1828726.7207028619</v>
      </c>
      <c r="O666" s="33"/>
    </row>
    <row r="667" spans="1:15" s="31" customFormat="1" x14ac:dyDescent="0.25">
      <c r="A667" s="35"/>
      <c r="B667" s="51" t="s">
        <v>461</v>
      </c>
      <c r="C667" s="35">
        <v>4</v>
      </c>
      <c r="D667" s="55">
        <v>31.804299999999998</v>
      </c>
      <c r="E667" s="102">
        <v>1343</v>
      </c>
      <c r="F667" s="141">
        <v>525241.30000000005</v>
      </c>
      <c r="G667" s="41">
        <v>100</v>
      </c>
      <c r="H667" s="50">
        <f t="shared" si="119"/>
        <v>525241.30000000005</v>
      </c>
      <c r="I667" s="50">
        <f t="shared" si="115"/>
        <v>0</v>
      </c>
      <c r="J667" s="50">
        <f t="shared" si="116"/>
        <v>391.09553239017129</v>
      </c>
      <c r="K667" s="50">
        <f t="shared" si="117"/>
        <v>1795.7521554494074</v>
      </c>
      <c r="L667" s="50">
        <f t="shared" si="118"/>
        <v>2039698.321624178</v>
      </c>
      <c r="M667" s="50"/>
      <c r="N667" s="93">
        <f t="shared" si="114"/>
        <v>2039698.321624178</v>
      </c>
      <c r="O667" s="33"/>
    </row>
    <row r="668" spans="1:15" s="31" customFormat="1" x14ac:dyDescent="0.25">
      <c r="A668" s="35"/>
      <c r="B668" s="51" t="s">
        <v>462</v>
      </c>
      <c r="C668" s="35">
        <v>4</v>
      </c>
      <c r="D668" s="55">
        <v>35.480600000000003</v>
      </c>
      <c r="E668" s="102">
        <v>2663</v>
      </c>
      <c r="F668" s="141">
        <v>822018.8</v>
      </c>
      <c r="G668" s="41">
        <v>100</v>
      </c>
      <c r="H668" s="50">
        <f t="shared" si="119"/>
        <v>822018.8</v>
      </c>
      <c r="I668" s="50">
        <f t="shared" si="115"/>
        <v>0</v>
      </c>
      <c r="J668" s="50">
        <f t="shared" si="116"/>
        <v>308.68148704468643</v>
      </c>
      <c r="K668" s="50">
        <f t="shared" si="117"/>
        <v>1878.1662007948921</v>
      </c>
      <c r="L668" s="50">
        <f t="shared" si="118"/>
        <v>2503049.8334190357</v>
      </c>
      <c r="M668" s="50"/>
      <c r="N668" s="93">
        <f t="shared" si="114"/>
        <v>2503049.8334190357</v>
      </c>
      <c r="O668" s="33"/>
    </row>
    <row r="669" spans="1:15" s="31" customFormat="1" x14ac:dyDescent="0.25">
      <c r="A669" s="35"/>
      <c r="B669" s="51" t="s">
        <v>463</v>
      </c>
      <c r="C669" s="35">
        <v>4</v>
      </c>
      <c r="D669" s="55">
        <v>20.279299999999999</v>
      </c>
      <c r="E669" s="102">
        <v>957</v>
      </c>
      <c r="F669" s="141">
        <v>438818.8</v>
      </c>
      <c r="G669" s="41">
        <v>100</v>
      </c>
      <c r="H669" s="50">
        <f t="shared" si="119"/>
        <v>438818.8</v>
      </c>
      <c r="I669" s="50">
        <f t="shared" si="115"/>
        <v>0</v>
      </c>
      <c r="J669" s="50">
        <f t="shared" si="116"/>
        <v>458.53584117032392</v>
      </c>
      <c r="K669" s="50">
        <f t="shared" si="117"/>
        <v>1728.3118466692547</v>
      </c>
      <c r="L669" s="50">
        <f t="shared" si="118"/>
        <v>1809865.9842832468</v>
      </c>
      <c r="M669" s="50"/>
      <c r="N669" s="93">
        <f t="shared" si="114"/>
        <v>1809865.9842832468</v>
      </c>
      <c r="O669" s="33"/>
    </row>
    <row r="670" spans="1:15" s="31" customFormat="1" x14ac:dyDescent="0.25">
      <c r="A670" s="35"/>
      <c r="B670" s="51" t="s">
        <v>464</v>
      </c>
      <c r="C670" s="35">
        <v>4</v>
      </c>
      <c r="D670" s="55">
        <v>29.5458</v>
      </c>
      <c r="E670" s="102">
        <v>1131</v>
      </c>
      <c r="F670" s="141">
        <v>1055973.8</v>
      </c>
      <c r="G670" s="41">
        <v>100</v>
      </c>
      <c r="H670" s="50">
        <f t="shared" si="119"/>
        <v>1055973.8</v>
      </c>
      <c r="I670" s="50">
        <f t="shared" si="115"/>
        <v>0</v>
      </c>
      <c r="J670" s="50">
        <f t="shared" si="116"/>
        <v>933.66383731211317</v>
      </c>
      <c r="K670" s="50">
        <f t="shared" si="117"/>
        <v>1253.1838505274654</v>
      </c>
      <c r="L670" s="50">
        <f t="shared" si="118"/>
        <v>1519679.5991826029</v>
      </c>
      <c r="M670" s="50"/>
      <c r="N670" s="93">
        <f t="shared" si="114"/>
        <v>1519679.5991826029</v>
      </c>
      <c r="O670" s="33"/>
    </row>
    <row r="671" spans="1:15" s="31" customFormat="1" x14ac:dyDescent="0.25">
      <c r="A671" s="35"/>
      <c r="B671" s="51" t="s">
        <v>465</v>
      </c>
      <c r="C671" s="35">
        <v>4</v>
      </c>
      <c r="D671" s="55">
        <v>29.537800000000001</v>
      </c>
      <c r="E671" s="102">
        <v>527</v>
      </c>
      <c r="F671" s="141">
        <v>420489.1</v>
      </c>
      <c r="G671" s="41">
        <v>100</v>
      </c>
      <c r="H671" s="50">
        <f t="shared" si="119"/>
        <v>420489.1</v>
      </c>
      <c r="I671" s="50">
        <f t="shared" si="115"/>
        <v>0</v>
      </c>
      <c r="J671" s="50">
        <f t="shared" si="116"/>
        <v>797.89203036053129</v>
      </c>
      <c r="K671" s="50">
        <f t="shared" si="117"/>
        <v>1388.9556574790472</v>
      </c>
      <c r="L671" s="50">
        <f t="shared" si="118"/>
        <v>1460026.5999009772</v>
      </c>
      <c r="M671" s="50"/>
      <c r="N671" s="93">
        <f t="shared" si="114"/>
        <v>1460026.5999009772</v>
      </c>
      <c r="O671" s="33"/>
    </row>
    <row r="672" spans="1:15" s="31" customFormat="1" x14ac:dyDescent="0.25">
      <c r="A672" s="35"/>
      <c r="B672" s="51" t="s">
        <v>455</v>
      </c>
      <c r="C672" s="35">
        <v>4</v>
      </c>
      <c r="D672" s="55">
        <v>47.218299999999999</v>
      </c>
      <c r="E672" s="102">
        <v>2628</v>
      </c>
      <c r="F672" s="141">
        <v>1222962.8999999999</v>
      </c>
      <c r="G672" s="41">
        <v>100</v>
      </c>
      <c r="H672" s="50">
        <f t="shared" si="119"/>
        <v>1222962.8999999999</v>
      </c>
      <c r="I672" s="50">
        <f t="shared" si="115"/>
        <v>0</v>
      </c>
      <c r="J672" s="50">
        <f t="shared" si="116"/>
        <v>465.35878995433785</v>
      </c>
      <c r="K672" s="50">
        <f t="shared" si="117"/>
        <v>1721.4888978852407</v>
      </c>
      <c r="L672" s="50">
        <f t="shared" si="118"/>
        <v>2429829.3466241919</v>
      </c>
      <c r="M672" s="50"/>
      <c r="N672" s="93">
        <f t="shared" si="114"/>
        <v>2429829.3466241919</v>
      </c>
      <c r="O672" s="33"/>
    </row>
    <row r="673" spans="1:15" s="31" customFormat="1" x14ac:dyDescent="0.25">
      <c r="A673" s="35"/>
      <c r="B673" s="51" t="s">
        <v>466</v>
      </c>
      <c r="C673" s="35">
        <v>3</v>
      </c>
      <c r="D673" s="55">
        <v>6.2233000000000001</v>
      </c>
      <c r="E673" s="102">
        <v>5489</v>
      </c>
      <c r="F673" s="141">
        <v>23736168.899999999</v>
      </c>
      <c r="G673" s="41">
        <v>50</v>
      </c>
      <c r="H673" s="50">
        <f t="shared" si="119"/>
        <v>11868084.449999999</v>
      </c>
      <c r="I673" s="50">
        <f t="shared" si="115"/>
        <v>11868084.449999999</v>
      </c>
      <c r="J673" s="50">
        <f t="shared" si="116"/>
        <v>4324.3157041355435</v>
      </c>
      <c r="K673" s="50">
        <f t="shared" si="117"/>
        <v>-2137.4680162959648</v>
      </c>
      <c r="L673" s="50">
        <f t="shared" si="118"/>
        <v>1593488.5643240358</v>
      </c>
      <c r="M673" s="50"/>
      <c r="N673" s="93">
        <f t="shared" si="114"/>
        <v>1593488.5643240358</v>
      </c>
      <c r="O673" s="33"/>
    </row>
    <row r="674" spans="1:15" s="31" customFormat="1" x14ac:dyDescent="0.25">
      <c r="A674" s="35"/>
      <c r="B674" s="51" t="s">
        <v>467</v>
      </c>
      <c r="C674" s="35">
        <v>4</v>
      </c>
      <c r="D674" s="55">
        <v>6.9349000000000007</v>
      </c>
      <c r="E674" s="102">
        <v>4442</v>
      </c>
      <c r="F674" s="141">
        <v>6163903.7000000002</v>
      </c>
      <c r="G674" s="41">
        <v>100</v>
      </c>
      <c r="H674" s="50">
        <f t="shared" si="119"/>
        <v>6163903.7000000002</v>
      </c>
      <c r="I674" s="50">
        <f t="shared" si="115"/>
        <v>0</v>
      </c>
      <c r="J674" s="50">
        <f t="shared" si="116"/>
        <v>1387.6415353444395</v>
      </c>
      <c r="K674" s="50">
        <f t="shared" si="117"/>
        <v>799.20615249513912</v>
      </c>
      <c r="L674" s="50">
        <f t="shared" si="118"/>
        <v>1958848.0839503941</v>
      </c>
      <c r="M674" s="50"/>
      <c r="N674" s="93">
        <f t="shared" si="114"/>
        <v>1958848.0839503941</v>
      </c>
      <c r="O674" s="33"/>
    </row>
    <row r="675" spans="1:15" s="31" customFormat="1" x14ac:dyDescent="0.25">
      <c r="A675" s="35"/>
      <c r="B675" s="51" t="s">
        <v>809</v>
      </c>
      <c r="C675" s="35">
        <v>4</v>
      </c>
      <c r="D675" s="55">
        <v>33.140799999999999</v>
      </c>
      <c r="E675" s="102">
        <v>1174</v>
      </c>
      <c r="F675" s="141">
        <v>532268.19999999995</v>
      </c>
      <c r="G675" s="41">
        <v>100</v>
      </c>
      <c r="H675" s="50">
        <f t="shared" si="119"/>
        <v>532268.19999999995</v>
      </c>
      <c r="I675" s="50">
        <f t="shared" si="115"/>
        <v>0</v>
      </c>
      <c r="J675" s="50">
        <f t="shared" si="116"/>
        <v>453.38006814310046</v>
      </c>
      <c r="K675" s="50">
        <f t="shared" si="117"/>
        <v>1733.4676196964781</v>
      </c>
      <c r="L675" s="50">
        <f t="shared" si="118"/>
        <v>1947877.181433694</v>
      </c>
      <c r="M675" s="50"/>
      <c r="N675" s="93">
        <f t="shared" si="114"/>
        <v>1947877.181433694</v>
      </c>
      <c r="O675" s="33"/>
    </row>
    <row r="676" spans="1:15" s="31" customFormat="1" x14ac:dyDescent="0.25">
      <c r="A676" s="35"/>
      <c r="B676" s="51" t="s">
        <v>468</v>
      </c>
      <c r="C676" s="35">
        <v>4</v>
      </c>
      <c r="D676" s="55">
        <v>20.0916</v>
      </c>
      <c r="E676" s="102">
        <v>1095</v>
      </c>
      <c r="F676" s="141">
        <v>458087.7</v>
      </c>
      <c r="G676" s="41">
        <v>100</v>
      </c>
      <c r="H676" s="50">
        <f t="shared" si="119"/>
        <v>458087.7</v>
      </c>
      <c r="I676" s="50">
        <f t="shared" si="115"/>
        <v>0</v>
      </c>
      <c r="J676" s="50">
        <f t="shared" si="116"/>
        <v>418.34493150684932</v>
      </c>
      <c r="K676" s="50">
        <f t="shared" si="117"/>
        <v>1768.5027563327294</v>
      </c>
      <c r="L676" s="50">
        <f t="shared" si="118"/>
        <v>1881120.6446141824</v>
      </c>
      <c r="M676" s="50"/>
      <c r="N676" s="93">
        <f t="shared" si="114"/>
        <v>1881120.6446141824</v>
      </c>
      <c r="O676" s="33"/>
    </row>
    <row r="677" spans="1:15" s="31" customFormat="1" x14ac:dyDescent="0.25">
      <c r="A677" s="35"/>
      <c r="B677" s="51" t="s">
        <v>145</v>
      </c>
      <c r="C677" s="35">
        <v>4</v>
      </c>
      <c r="D677" s="55">
        <v>31.363900000000001</v>
      </c>
      <c r="E677" s="102">
        <v>1968</v>
      </c>
      <c r="F677" s="141">
        <v>1984037.4</v>
      </c>
      <c r="G677" s="41">
        <v>100</v>
      </c>
      <c r="H677" s="50">
        <f t="shared" si="119"/>
        <v>1984037.4</v>
      </c>
      <c r="I677" s="50">
        <f t="shared" si="115"/>
        <v>0</v>
      </c>
      <c r="J677" s="50">
        <f t="shared" si="116"/>
        <v>1008.1490853658536</v>
      </c>
      <c r="K677" s="50">
        <f t="shared" si="117"/>
        <v>1178.698602473725</v>
      </c>
      <c r="L677" s="50">
        <f t="shared" si="118"/>
        <v>1706154.4749819019</v>
      </c>
      <c r="M677" s="50"/>
      <c r="N677" s="93">
        <f t="shared" si="114"/>
        <v>1706154.4749819019</v>
      </c>
      <c r="O677" s="33"/>
    </row>
    <row r="678" spans="1:15" s="31" customFormat="1" x14ac:dyDescent="0.25">
      <c r="A678" s="35"/>
      <c r="B678" s="4"/>
      <c r="C678" s="4"/>
      <c r="D678" s="55">
        <v>0</v>
      </c>
      <c r="E678" s="104"/>
      <c r="F678" s="32"/>
      <c r="G678" s="41"/>
      <c r="H678" s="42"/>
      <c r="I678" s="50"/>
      <c r="J678" s="50"/>
      <c r="K678" s="50"/>
      <c r="L678" s="50"/>
      <c r="M678" s="50"/>
      <c r="N678" s="93"/>
      <c r="O678" s="33"/>
    </row>
    <row r="679" spans="1:15" s="31" customFormat="1" x14ac:dyDescent="0.25">
      <c r="A679" s="30" t="s">
        <v>469</v>
      </c>
      <c r="B679" s="43" t="s">
        <v>2</v>
      </c>
      <c r="C679" s="44"/>
      <c r="D679" s="3">
        <v>1228.3134999999997</v>
      </c>
      <c r="E679" s="105">
        <f>E680</f>
        <v>75228</v>
      </c>
      <c r="F679" s="37"/>
      <c r="G679" s="41"/>
      <c r="H679" s="37">
        <f>H681</f>
        <v>30213450.699999999</v>
      </c>
      <c r="I679" s="37">
        <f>I681</f>
        <v>-30213450.699999999</v>
      </c>
      <c r="J679" s="50"/>
      <c r="K679" s="50"/>
      <c r="L679" s="50"/>
      <c r="M679" s="46">
        <f>M681</f>
        <v>31167879.787946869</v>
      </c>
      <c r="N679" s="91">
        <f t="shared" si="114"/>
        <v>31167879.787946869</v>
      </c>
      <c r="O679" s="33"/>
    </row>
    <row r="680" spans="1:15" s="31" customFormat="1" x14ac:dyDescent="0.25">
      <c r="A680" s="30" t="s">
        <v>469</v>
      </c>
      <c r="B680" s="43" t="s">
        <v>3</v>
      </c>
      <c r="C680" s="44"/>
      <c r="D680" s="3">
        <v>1228.3134999999997</v>
      </c>
      <c r="E680" s="105">
        <f>SUM(E682:E719)</f>
        <v>75228</v>
      </c>
      <c r="F680" s="37">
        <f>SUM(F682:F719)</f>
        <v>168597749.19999999</v>
      </c>
      <c r="G680" s="41"/>
      <c r="H680" s="37">
        <f>SUM(H682:H719)</f>
        <v>108170847.8</v>
      </c>
      <c r="I680" s="37">
        <f>SUM(I682:I719)</f>
        <v>60426901.399999999</v>
      </c>
      <c r="J680" s="50"/>
      <c r="K680" s="50"/>
      <c r="L680" s="37">
        <f>SUM(L682:L719)</f>
        <v>71818560.7885499</v>
      </c>
      <c r="M680" s="50"/>
      <c r="N680" s="91">
        <f t="shared" si="114"/>
        <v>71818560.7885499</v>
      </c>
      <c r="O680" s="33"/>
    </row>
    <row r="681" spans="1:15" s="31" customFormat="1" x14ac:dyDescent="0.25">
      <c r="A681" s="35"/>
      <c r="B681" s="51" t="s">
        <v>26</v>
      </c>
      <c r="C681" s="35">
        <v>2</v>
      </c>
      <c r="D681" s="55">
        <v>0</v>
      </c>
      <c r="E681" s="108"/>
      <c r="F681" s="50"/>
      <c r="G681" s="41">
        <v>25</v>
      </c>
      <c r="H681" s="50">
        <f>F702*G681/100</f>
        <v>30213450.699999999</v>
      </c>
      <c r="I681" s="50">
        <f t="shared" si="115"/>
        <v>-30213450.699999999</v>
      </c>
      <c r="J681" s="50"/>
      <c r="K681" s="50"/>
      <c r="L681" s="50"/>
      <c r="M681" s="50">
        <f>($L$7*$L$8*E679/$L$10)+($L$7*$L$9*D679/$L$11)</f>
        <v>31167879.787946869</v>
      </c>
      <c r="N681" s="93">
        <f t="shared" si="114"/>
        <v>31167879.787946869</v>
      </c>
      <c r="O681" s="33"/>
    </row>
    <row r="682" spans="1:15" s="31" customFormat="1" x14ac:dyDescent="0.25">
      <c r="A682" s="35"/>
      <c r="B682" s="51" t="s">
        <v>470</v>
      </c>
      <c r="C682" s="35">
        <v>4</v>
      </c>
      <c r="D682" s="55">
        <v>28.536100000000001</v>
      </c>
      <c r="E682" s="102">
        <v>1332</v>
      </c>
      <c r="F682" s="142">
        <v>664133.69999999995</v>
      </c>
      <c r="G682" s="41">
        <v>100</v>
      </c>
      <c r="H682" s="50">
        <f>F682*G682/100</f>
        <v>664133.69999999995</v>
      </c>
      <c r="I682" s="50">
        <f t="shared" si="115"/>
        <v>0</v>
      </c>
      <c r="J682" s="50">
        <f t="shared" ref="J682:J719" si="120">F682/E682</f>
        <v>498.59887387387386</v>
      </c>
      <c r="K682" s="50">
        <f t="shared" ref="K682:K719" si="121">$J$11*$J$19-J682</f>
        <v>1688.2488139657048</v>
      </c>
      <c r="L682" s="50">
        <f t="shared" ref="L682:L719" si="122">IF(K682&gt;0,$J$7*$J$8*(K682/$K$19),0)+$J$7*$J$9*(E682/$E$19)+$J$7*$J$10*(D682/$D$19)</f>
        <v>1929644.1333946395</v>
      </c>
      <c r="M682" s="50"/>
      <c r="N682" s="93">
        <f t="shared" si="114"/>
        <v>1929644.1333946395</v>
      </c>
      <c r="O682" s="33"/>
    </row>
    <row r="683" spans="1:15" s="31" customFormat="1" x14ac:dyDescent="0.25">
      <c r="A683" s="35"/>
      <c r="B683" s="51" t="s">
        <v>471</v>
      </c>
      <c r="C683" s="35">
        <v>4</v>
      </c>
      <c r="D683" s="55">
        <v>47.4878</v>
      </c>
      <c r="E683" s="102">
        <v>1738</v>
      </c>
      <c r="F683" s="142">
        <v>1060470.6000000001</v>
      </c>
      <c r="G683" s="41">
        <v>100</v>
      </c>
      <c r="H683" s="50">
        <f t="shared" ref="H683:H719" si="123">F683*G683/100</f>
        <v>1060470.6000000001</v>
      </c>
      <c r="I683" s="50">
        <f t="shared" si="115"/>
        <v>0</v>
      </c>
      <c r="J683" s="50">
        <f t="shared" si="120"/>
        <v>610.16720368239362</v>
      </c>
      <c r="K683" s="50">
        <f t="shared" si="121"/>
        <v>1576.680484157185</v>
      </c>
      <c r="L683" s="50">
        <f t="shared" si="122"/>
        <v>2059286.5183755218</v>
      </c>
      <c r="M683" s="50"/>
      <c r="N683" s="93">
        <f t="shared" si="114"/>
        <v>2059286.5183755218</v>
      </c>
      <c r="O683" s="33"/>
    </row>
    <row r="684" spans="1:15" s="31" customFormat="1" x14ac:dyDescent="0.25">
      <c r="A684" s="35"/>
      <c r="B684" s="51" t="s">
        <v>472</v>
      </c>
      <c r="C684" s="35">
        <v>4</v>
      </c>
      <c r="D684" s="55">
        <v>24.181699999999999</v>
      </c>
      <c r="E684" s="102">
        <v>959</v>
      </c>
      <c r="F684" s="142">
        <v>731320.5</v>
      </c>
      <c r="G684" s="41">
        <v>100</v>
      </c>
      <c r="H684" s="50">
        <f t="shared" si="123"/>
        <v>731320.5</v>
      </c>
      <c r="I684" s="50">
        <f t="shared" si="115"/>
        <v>0</v>
      </c>
      <c r="J684" s="50">
        <f t="shared" si="120"/>
        <v>762.58654848800836</v>
      </c>
      <c r="K684" s="50">
        <f t="shared" si="121"/>
        <v>1424.2611393515704</v>
      </c>
      <c r="L684" s="50">
        <f t="shared" si="122"/>
        <v>1581743.2445273036</v>
      </c>
      <c r="M684" s="50"/>
      <c r="N684" s="93">
        <f t="shared" si="114"/>
        <v>1581743.2445273036</v>
      </c>
      <c r="O684" s="33"/>
    </row>
    <row r="685" spans="1:15" s="31" customFormat="1" x14ac:dyDescent="0.25">
      <c r="A685" s="35"/>
      <c r="B685" s="51" t="s">
        <v>810</v>
      </c>
      <c r="C685" s="35">
        <v>4</v>
      </c>
      <c r="D685" s="55">
        <v>30.626899999999999</v>
      </c>
      <c r="E685" s="102">
        <v>1358</v>
      </c>
      <c r="F685" s="142">
        <v>914838.4</v>
      </c>
      <c r="G685" s="41">
        <v>100</v>
      </c>
      <c r="H685" s="50">
        <f t="shared" si="123"/>
        <v>914838.4</v>
      </c>
      <c r="I685" s="50">
        <f t="shared" si="115"/>
        <v>0</v>
      </c>
      <c r="J685" s="50">
        <f t="shared" si="120"/>
        <v>673.66597938144332</v>
      </c>
      <c r="K685" s="50">
        <f t="shared" si="121"/>
        <v>1513.1817084581353</v>
      </c>
      <c r="L685" s="50">
        <f t="shared" si="122"/>
        <v>1804474.8179749947</v>
      </c>
      <c r="M685" s="50"/>
      <c r="N685" s="93">
        <f t="shared" si="114"/>
        <v>1804474.8179749947</v>
      </c>
      <c r="O685" s="33"/>
    </row>
    <row r="686" spans="1:15" s="31" customFormat="1" x14ac:dyDescent="0.25">
      <c r="A686" s="35"/>
      <c r="B686" s="51" t="s">
        <v>473</v>
      </c>
      <c r="C686" s="35">
        <v>4</v>
      </c>
      <c r="D686" s="55">
        <v>27.559699999999996</v>
      </c>
      <c r="E686" s="102">
        <v>1073</v>
      </c>
      <c r="F686" s="142">
        <v>703323.3</v>
      </c>
      <c r="G686" s="41">
        <v>100</v>
      </c>
      <c r="H686" s="50">
        <f t="shared" si="123"/>
        <v>703323.3</v>
      </c>
      <c r="I686" s="50">
        <f t="shared" si="115"/>
        <v>0</v>
      </c>
      <c r="J686" s="50">
        <f t="shared" si="120"/>
        <v>655.47371854613243</v>
      </c>
      <c r="K686" s="50">
        <f t="shared" si="121"/>
        <v>1531.3739692934462</v>
      </c>
      <c r="L686" s="50">
        <f t="shared" si="122"/>
        <v>1721337.9455095287</v>
      </c>
      <c r="M686" s="50"/>
      <c r="N686" s="93">
        <f t="shared" si="114"/>
        <v>1721337.9455095287</v>
      </c>
      <c r="O686" s="33"/>
    </row>
    <row r="687" spans="1:15" s="31" customFormat="1" x14ac:dyDescent="0.25">
      <c r="A687" s="35"/>
      <c r="B687" s="51" t="s">
        <v>474</v>
      </c>
      <c r="C687" s="35">
        <v>4</v>
      </c>
      <c r="D687" s="55">
        <v>52.490699999999997</v>
      </c>
      <c r="E687" s="102">
        <v>2160</v>
      </c>
      <c r="F687" s="142">
        <v>1603997.4</v>
      </c>
      <c r="G687" s="41">
        <v>100</v>
      </c>
      <c r="H687" s="50">
        <f t="shared" si="123"/>
        <v>1603997.4</v>
      </c>
      <c r="I687" s="50">
        <f t="shared" si="115"/>
        <v>0</v>
      </c>
      <c r="J687" s="50">
        <f t="shared" si="120"/>
        <v>742.5913888888889</v>
      </c>
      <c r="K687" s="50">
        <f t="shared" si="121"/>
        <v>1444.2562989506896</v>
      </c>
      <c r="L687" s="50">
        <f t="shared" si="122"/>
        <v>2098038.8713376885</v>
      </c>
      <c r="M687" s="50"/>
      <c r="N687" s="93">
        <f t="shared" si="114"/>
        <v>2098038.8713376885</v>
      </c>
      <c r="O687" s="33"/>
    </row>
    <row r="688" spans="1:15" s="31" customFormat="1" x14ac:dyDescent="0.25">
      <c r="A688" s="35"/>
      <c r="B688" s="51" t="s">
        <v>475</v>
      </c>
      <c r="C688" s="35">
        <v>4</v>
      </c>
      <c r="D688" s="55">
        <v>42.161599999999993</v>
      </c>
      <c r="E688" s="102">
        <v>1762</v>
      </c>
      <c r="F688" s="142">
        <v>1257379.3999999999</v>
      </c>
      <c r="G688" s="41">
        <v>100</v>
      </c>
      <c r="H688" s="50">
        <f t="shared" si="123"/>
        <v>1257379.3999999999</v>
      </c>
      <c r="I688" s="50">
        <f t="shared" si="115"/>
        <v>0</v>
      </c>
      <c r="J688" s="50">
        <f t="shared" si="120"/>
        <v>713.6091940976163</v>
      </c>
      <c r="K688" s="50">
        <f t="shared" si="121"/>
        <v>1473.2384937419624</v>
      </c>
      <c r="L688" s="50">
        <f t="shared" si="122"/>
        <v>1950973.3363878494</v>
      </c>
      <c r="M688" s="50"/>
      <c r="N688" s="93">
        <f t="shared" si="114"/>
        <v>1950973.3363878494</v>
      </c>
      <c r="O688" s="33"/>
    </row>
    <row r="689" spans="1:15" s="31" customFormat="1" x14ac:dyDescent="0.25">
      <c r="A689" s="35"/>
      <c r="B689" s="51" t="s">
        <v>811</v>
      </c>
      <c r="C689" s="35">
        <v>4</v>
      </c>
      <c r="D689" s="55">
        <v>21.990200000000002</v>
      </c>
      <c r="E689" s="102">
        <v>721</v>
      </c>
      <c r="F689" s="142">
        <v>469578.2</v>
      </c>
      <c r="G689" s="41">
        <v>100</v>
      </c>
      <c r="H689" s="50">
        <f t="shared" si="123"/>
        <v>469578.2</v>
      </c>
      <c r="I689" s="50">
        <f t="shared" si="115"/>
        <v>0</v>
      </c>
      <c r="J689" s="50">
        <f t="shared" si="120"/>
        <v>651.28737864077675</v>
      </c>
      <c r="K689" s="50">
        <f t="shared" si="121"/>
        <v>1535.5603091988019</v>
      </c>
      <c r="L689" s="50">
        <f t="shared" si="122"/>
        <v>1593597.3219549027</v>
      </c>
      <c r="M689" s="50"/>
      <c r="N689" s="93">
        <f t="shared" si="114"/>
        <v>1593597.3219549027</v>
      </c>
      <c r="O689" s="33"/>
    </row>
    <row r="690" spans="1:15" s="31" customFormat="1" x14ac:dyDescent="0.25">
      <c r="A690" s="35"/>
      <c r="B690" s="51" t="s">
        <v>476</v>
      </c>
      <c r="C690" s="35">
        <v>4</v>
      </c>
      <c r="D690" s="55">
        <v>24.766200000000001</v>
      </c>
      <c r="E690" s="102">
        <v>734</v>
      </c>
      <c r="F690" s="142">
        <v>353821.6</v>
      </c>
      <c r="G690" s="41">
        <v>100</v>
      </c>
      <c r="H690" s="50">
        <f t="shared" si="123"/>
        <v>353821.6</v>
      </c>
      <c r="I690" s="50">
        <f t="shared" si="115"/>
        <v>0</v>
      </c>
      <c r="J690" s="50">
        <f t="shared" si="120"/>
        <v>482.04577656675747</v>
      </c>
      <c r="K690" s="50">
        <f t="shared" si="121"/>
        <v>1704.8019112728211</v>
      </c>
      <c r="L690" s="50">
        <f t="shared" si="122"/>
        <v>1752339.5201683776</v>
      </c>
      <c r="M690" s="50"/>
      <c r="N690" s="93">
        <f t="shared" si="114"/>
        <v>1752339.5201683776</v>
      </c>
      <c r="O690" s="33"/>
    </row>
    <row r="691" spans="1:15" s="31" customFormat="1" x14ac:dyDescent="0.25">
      <c r="A691" s="35"/>
      <c r="B691" s="51" t="s">
        <v>477</v>
      </c>
      <c r="C691" s="35">
        <v>4</v>
      </c>
      <c r="D691" s="55">
        <v>37.430100000000003</v>
      </c>
      <c r="E691" s="102">
        <v>1193</v>
      </c>
      <c r="F691" s="142">
        <v>974368.5</v>
      </c>
      <c r="G691" s="41">
        <v>100</v>
      </c>
      <c r="H691" s="50">
        <f t="shared" si="123"/>
        <v>974368.5</v>
      </c>
      <c r="I691" s="50">
        <f t="shared" si="115"/>
        <v>0</v>
      </c>
      <c r="J691" s="50">
        <f t="shared" si="120"/>
        <v>816.73805532271581</v>
      </c>
      <c r="K691" s="50">
        <f t="shared" si="121"/>
        <v>1370.1096325168628</v>
      </c>
      <c r="L691" s="50">
        <f t="shared" si="122"/>
        <v>1677874.2035232896</v>
      </c>
      <c r="M691" s="50"/>
      <c r="N691" s="93">
        <f t="shared" si="114"/>
        <v>1677874.2035232896</v>
      </c>
      <c r="O691" s="33"/>
    </row>
    <row r="692" spans="1:15" s="31" customFormat="1" x14ac:dyDescent="0.25">
      <c r="A692" s="35"/>
      <c r="B692" s="51" t="s">
        <v>478</v>
      </c>
      <c r="C692" s="35">
        <v>4</v>
      </c>
      <c r="D692" s="55">
        <v>28.086300000000001</v>
      </c>
      <c r="E692" s="102">
        <v>1207</v>
      </c>
      <c r="F692" s="142">
        <v>643075</v>
      </c>
      <c r="G692" s="41">
        <v>100</v>
      </c>
      <c r="H692" s="50">
        <f t="shared" si="123"/>
        <v>643075</v>
      </c>
      <c r="I692" s="50">
        <f t="shared" si="115"/>
        <v>0</v>
      </c>
      <c r="J692" s="50">
        <f t="shared" si="120"/>
        <v>532.78790389395192</v>
      </c>
      <c r="K692" s="50">
        <f t="shared" si="121"/>
        <v>1654.0597839456268</v>
      </c>
      <c r="L692" s="50">
        <f t="shared" si="122"/>
        <v>1863451.151493883</v>
      </c>
      <c r="M692" s="50"/>
      <c r="N692" s="93">
        <f t="shared" si="114"/>
        <v>1863451.151493883</v>
      </c>
      <c r="O692" s="33"/>
    </row>
    <row r="693" spans="1:15" s="31" customFormat="1" x14ac:dyDescent="0.25">
      <c r="A693" s="35"/>
      <c r="B693" s="51" t="s">
        <v>479</v>
      </c>
      <c r="C693" s="35">
        <v>4</v>
      </c>
      <c r="D693" s="55">
        <v>32.892899999999997</v>
      </c>
      <c r="E693" s="102">
        <v>1749</v>
      </c>
      <c r="F693" s="142">
        <v>737717.7</v>
      </c>
      <c r="G693" s="41">
        <v>100</v>
      </c>
      <c r="H693" s="50">
        <f t="shared" si="123"/>
        <v>737717.7</v>
      </c>
      <c r="I693" s="50">
        <f t="shared" si="115"/>
        <v>0</v>
      </c>
      <c r="J693" s="50">
        <f t="shared" si="120"/>
        <v>421.79399656946822</v>
      </c>
      <c r="K693" s="50">
        <f t="shared" si="121"/>
        <v>1765.0536912701104</v>
      </c>
      <c r="L693" s="50">
        <f t="shared" si="122"/>
        <v>2135786.926556915</v>
      </c>
      <c r="M693" s="50"/>
      <c r="N693" s="93">
        <f t="shared" si="114"/>
        <v>2135786.926556915</v>
      </c>
      <c r="O693" s="33"/>
    </row>
    <row r="694" spans="1:15" s="31" customFormat="1" x14ac:dyDescent="0.25">
      <c r="A694" s="35"/>
      <c r="B694" s="51" t="s">
        <v>480</v>
      </c>
      <c r="C694" s="35">
        <v>4</v>
      </c>
      <c r="D694" s="55">
        <v>24.770500000000002</v>
      </c>
      <c r="E694" s="102">
        <v>1075</v>
      </c>
      <c r="F694" s="142">
        <v>730679.7</v>
      </c>
      <c r="G694" s="41">
        <v>100</v>
      </c>
      <c r="H694" s="50">
        <f t="shared" si="123"/>
        <v>730679.7</v>
      </c>
      <c r="I694" s="50">
        <f t="shared" si="115"/>
        <v>0</v>
      </c>
      <c r="J694" s="50">
        <f t="shared" si="120"/>
        <v>679.70204651162783</v>
      </c>
      <c r="K694" s="50">
        <f t="shared" si="121"/>
        <v>1507.1456413279507</v>
      </c>
      <c r="L694" s="50">
        <f t="shared" si="122"/>
        <v>1686292.4025125129</v>
      </c>
      <c r="M694" s="50"/>
      <c r="N694" s="93">
        <f t="shared" si="114"/>
        <v>1686292.4025125129</v>
      </c>
      <c r="O694" s="33"/>
    </row>
    <row r="695" spans="1:15" s="31" customFormat="1" x14ac:dyDescent="0.25">
      <c r="A695" s="35"/>
      <c r="B695" s="51" t="s">
        <v>481</v>
      </c>
      <c r="C695" s="35">
        <v>4</v>
      </c>
      <c r="D695" s="55">
        <v>72.553400000000011</v>
      </c>
      <c r="E695" s="102">
        <v>3761</v>
      </c>
      <c r="F695" s="142">
        <v>5490411.7000000002</v>
      </c>
      <c r="G695" s="41">
        <v>100</v>
      </c>
      <c r="H695" s="50">
        <f t="shared" si="123"/>
        <v>5490411.7000000002</v>
      </c>
      <c r="I695" s="50">
        <f t="shared" si="115"/>
        <v>0</v>
      </c>
      <c r="J695" s="50">
        <f t="shared" si="120"/>
        <v>1459.8276256314809</v>
      </c>
      <c r="K695" s="50">
        <f t="shared" si="121"/>
        <v>727.02006220809767</v>
      </c>
      <c r="L695" s="50">
        <f t="shared" si="122"/>
        <v>2074072.4774825615</v>
      </c>
      <c r="M695" s="50"/>
      <c r="N695" s="93">
        <f t="shared" si="114"/>
        <v>2074072.4774825615</v>
      </c>
      <c r="O695" s="33"/>
    </row>
    <row r="696" spans="1:15" s="31" customFormat="1" x14ac:dyDescent="0.25">
      <c r="A696" s="35"/>
      <c r="B696" s="51" t="s">
        <v>482</v>
      </c>
      <c r="C696" s="35">
        <v>4</v>
      </c>
      <c r="D696" s="55">
        <v>47.782899999999998</v>
      </c>
      <c r="E696" s="102">
        <v>2168</v>
      </c>
      <c r="F696" s="142">
        <v>1493820.3</v>
      </c>
      <c r="G696" s="41">
        <v>100</v>
      </c>
      <c r="H696" s="50">
        <f t="shared" si="123"/>
        <v>1493820.3</v>
      </c>
      <c r="I696" s="50">
        <f t="shared" si="115"/>
        <v>0</v>
      </c>
      <c r="J696" s="50">
        <f t="shared" si="120"/>
        <v>689.03150369003697</v>
      </c>
      <c r="K696" s="50">
        <f t="shared" si="121"/>
        <v>1497.8161841495416</v>
      </c>
      <c r="L696" s="50">
        <f t="shared" si="122"/>
        <v>2118043.2520507611</v>
      </c>
      <c r="M696" s="50"/>
      <c r="N696" s="93">
        <f t="shared" si="114"/>
        <v>2118043.2520507611</v>
      </c>
      <c r="O696" s="33"/>
    </row>
    <row r="697" spans="1:15" s="31" customFormat="1" x14ac:dyDescent="0.25">
      <c r="A697" s="35"/>
      <c r="B697" s="51" t="s">
        <v>483</v>
      </c>
      <c r="C697" s="35">
        <v>4</v>
      </c>
      <c r="D697" s="55">
        <v>27.6252</v>
      </c>
      <c r="E697" s="102">
        <v>981</v>
      </c>
      <c r="F697" s="142">
        <v>968413.3</v>
      </c>
      <c r="G697" s="41">
        <v>100</v>
      </c>
      <c r="H697" s="50">
        <f t="shared" si="123"/>
        <v>968413.3</v>
      </c>
      <c r="I697" s="50">
        <f t="shared" si="115"/>
        <v>0</v>
      </c>
      <c r="J697" s="50">
        <f t="shared" si="120"/>
        <v>987.16952089704387</v>
      </c>
      <c r="K697" s="50">
        <f t="shared" si="121"/>
        <v>1199.6781669425347</v>
      </c>
      <c r="L697" s="50">
        <f t="shared" si="122"/>
        <v>1422217.9383680641</v>
      </c>
      <c r="M697" s="50"/>
      <c r="N697" s="93">
        <f t="shared" si="114"/>
        <v>1422217.9383680641</v>
      </c>
      <c r="O697" s="33"/>
    </row>
    <row r="698" spans="1:15" s="31" customFormat="1" x14ac:dyDescent="0.25">
      <c r="A698" s="35"/>
      <c r="B698" s="51" t="s">
        <v>484</v>
      </c>
      <c r="C698" s="35">
        <v>4</v>
      </c>
      <c r="D698" s="55">
        <v>17.765000000000001</v>
      </c>
      <c r="E698" s="102">
        <v>1863</v>
      </c>
      <c r="F698" s="142">
        <v>938935.5</v>
      </c>
      <c r="G698" s="41">
        <v>100</v>
      </c>
      <c r="H698" s="50">
        <f t="shared" si="123"/>
        <v>938935.5</v>
      </c>
      <c r="I698" s="50">
        <f t="shared" si="115"/>
        <v>0</v>
      </c>
      <c r="J698" s="50">
        <f t="shared" si="120"/>
        <v>503.9911433172303</v>
      </c>
      <c r="K698" s="50">
        <f t="shared" si="121"/>
        <v>1682.8565445223483</v>
      </c>
      <c r="L698" s="50">
        <f t="shared" si="122"/>
        <v>2015555.5783135951</v>
      </c>
      <c r="M698" s="50"/>
      <c r="N698" s="93">
        <f t="shared" si="114"/>
        <v>2015555.5783135951</v>
      </c>
      <c r="O698" s="33"/>
    </row>
    <row r="699" spans="1:15" s="31" customFormat="1" x14ac:dyDescent="0.25">
      <c r="A699" s="35"/>
      <c r="B699" s="51" t="s">
        <v>485</v>
      </c>
      <c r="C699" s="35">
        <v>4</v>
      </c>
      <c r="D699" s="55">
        <v>21.602600000000002</v>
      </c>
      <c r="E699" s="102">
        <v>852</v>
      </c>
      <c r="F699" s="142">
        <v>425262.2</v>
      </c>
      <c r="G699" s="41">
        <v>100</v>
      </c>
      <c r="H699" s="50">
        <f t="shared" si="123"/>
        <v>425262.2</v>
      </c>
      <c r="I699" s="50">
        <f t="shared" si="115"/>
        <v>0</v>
      </c>
      <c r="J699" s="50">
        <f t="shared" si="120"/>
        <v>499.13403755868546</v>
      </c>
      <c r="K699" s="50">
        <f t="shared" si="121"/>
        <v>1687.713650280893</v>
      </c>
      <c r="L699" s="50">
        <f t="shared" si="122"/>
        <v>1754015.9605460232</v>
      </c>
      <c r="M699" s="50"/>
      <c r="N699" s="93">
        <f t="shared" si="114"/>
        <v>1754015.9605460232</v>
      </c>
      <c r="O699" s="33"/>
    </row>
    <row r="700" spans="1:15" s="31" customFormat="1" x14ac:dyDescent="0.25">
      <c r="A700" s="35"/>
      <c r="B700" s="51" t="s">
        <v>486</v>
      </c>
      <c r="C700" s="35">
        <v>4</v>
      </c>
      <c r="D700" s="55">
        <v>32.780200000000001</v>
      </c>
      <c r="E700" s="102">
        <v>1223</v>
      </c>
      <c r="F700" s="142">
        <v>854358.2</v>
      </c>
      <c r="G700" s="41">
        <v>100</v>
      </c>
      <c r="H700" s="50">
        <f t="shared" si="123"/>
        <v>854358.2</v>
      </c>
      <c r="I700" s="50">
        <f t="shared" si="115"/>
        <v>0</v>
      </c>
      <c r="J700" s="50">
        <f t="shared" si="120"/>
        <v>698.57579721995091</v>
      </c>
      <c r="K700" s="50">
        <f t="shared" si="121"/>
        <v>1488.2718906196278</v>
      </c>
      <c r="L700" s="50">
        <f t="shared" si="122"/>
        <v>1757691.7021159949</v>
      </c>
      <c r="M700" s="50"/>
      <c r="N700" s="93">
        <f t="shared" si="114"/>
        <v>1757691.7021159949</v>
      </c>
      <c r="O700" s="33"/>
    </row>
    <row r="701" spans="1:15" s="31" customFormat="1" x14ac:dyDescent="0.25">
      <c r="A701" s="35"/>
      <c r="B701" s="51" t="s">
        <v>812</v>
      </c>
      <c r="C701" s="35">
        <v>4</v>
      </c>
      <c r="D701" s="55">
        <v>14.616600000000002</v>
      </c>
      <c r="E701" s="102">
        <v>777</v>
      </c>
      <c r="F701" s="142">
        <v>362052.9</v>
      </c>
      <c r="G701" s="41">
        <v>100</v>
      </c>
      <c r="H701" s="50">
        <f t="shared" si="123"/>
        <v>362052.9</v>
      </c>
      <c r="I701" s="50">
        <f t="shared" si="115"/>
        <v>0</v>
      </c>
      <c r="J701" s="50">
        <f t="shared" si="120"/>
        <v>465.9625482625483</v>
      </c>
      <c r="K701" s="50">
        <f t="shared" si="121"/>
        <v>1720.8851395770303</v>
      </c>
      <c r="L701" s="50">
        <f t="shared" si="122"/>
        <v>1720870.4660471522</v>
      </c>
      <c r="M701" s="50"/>
      <c r="N701" s="93">
        <f t="shared" si="114"/>
        <v>1720870.4660471522</v>
      </c>
      <c r="O701" s="33"/>
    </row>
    <row r="702" spans="1:15" s="31" customFormat="1" x14ac:dyDescent="0.25">
      <c r="A702" s="35"/>
      <c r="B702" s="51" t="s">
        <v>882</v>
      </c>
      <c r="C702" s="35">
        <v>3</v>
      </c>
      <c r="D702" s="55">
        <v>20.187100000000001</v>
      </c>
      <c r="E702" s="102">
        <v>17462</v>
      </c>
      <c r="F702" s="142">
        <v>120853802.8</v>
      </c>
      <c r="G702" s="41">
        <v>50</v>
      </c>
      <c r="H702" s="50">
        <f t="shared" si="123"/>
        <v>60426901.399999999</v>
      </c>
      <c r="I702" s="50">
        <f t="shared" si="115"/>
        <v>60426901.399999999</v>
      </c>
      <c r="J702" s="50">
        <f t="shared" si="120"/>
        <v>6920.9599587676094</v>
      </c>
      <c r="K702" s="50">
        <f t="shared" si="121"/>
        <v>-4734.1122709280307</v>
      </c>
      <c r="L702" s="50">
        <f t="shared" si="122"/>
        <v>5071502.5593908662</v>
      </c>
      <c r="M702" s="50"/>
      <c r="N702" s="93">
        <f t="shared" si="114"/>
        <v>5071502.5593908662</v>
      </c>
      <c r="O702" s="33"/>
    </row>
    <row r="703" spans="1:15" s="31" customFormat="1" x14ac:dyDescent="0.25">
      <c r="A703" s="35"/>
      <c r="B703" s="51" t="s">
        <v>487</v>
      </c>
      <c r="C703" s="35">
        <v>4</v>
      </c>
      <c r="D703" s="55">
        <v>27.260100000000001</v>
      </c>
      <c r="E703" s="102">
        <v>2398</v>
      </c>
      <c r="F703" s="142">
        <v>2396626.7999999998</v>
      </c>
      <c r="G703" s="41">
        <v>100</v>
      </c>
      <c r="H703" s="50">
        <f t="shared" si="123"/>
        <v>2396626.7999999998</v>
      </c>
      <c r="I703" s="50">
        <f t="shared" si="115"/>
        <v>0</v>
      </c>
      <c r="J703" s="50">
        <f t="shared" si="120"/>
        <v>999.42735613010836</v>
      </c>
      <c r="K703" s="50">
        <f t="shared" si="121"/>
        <v>1187.4203317094702</v>
      </c>
      <c r="L703" s="50">
        <f t="shared" si="122"/>
        <v>1812419.1482843419</v>
      </c>
      <c r="M703" s="50"/>
      <c r="N703" s="93">
        <f t="shared" si="114"/>
        <v>1812419.1482843419</v>
      </c>
      <c r="O703" s="33"/>
    </row>
    <row r="704" spans="1:15" s="31" customFormat="1" x14ac:dyDescent="0.25">
      <c r="A704" s="35"/>
      <c r="B704" s="51" t="s">
        <v>488</v>
      </c>
      <c r="C704" s="35">
        <v>4</v>
      </c>
      <c r="D704" s="55">
        <v>52.570299999999996</v>
      </c>
      <c r="E704" s="102">
        <v>5817</v>
      </c>
      <c r="F704" s="142">
        <v>6480712.4000000004</v>
      </c>
      <c r="G704" s="41">
        <v>100</v>
      </c>
      <c r="H704" s="50">
        <f t="shared" si="123"/>
        <v>6480712.4000000004</v>
      </c>
      <c r="I704" s="50">
        <f t="shared" si="115"/>
        <v>0</v>
      </c>
      <c r="J704" s="50">
        <f t="shared" si="120"/>
        <v>1114.0987450575899</v>
      </c>
      <c r="K704" s="50">
        <f t="shared" si="121"/>
        <v>1072.7489427819887</v>
      </c>
      <c r="L704" s="50">
        <f t="shared" si="122"/>
        <v>2830700.958833077</v>
      </c>
      <c r="M704" s="50"/>
      <c r="N704" s="93">
        <f t="shared" si="114"/>
        <v>2830700.958833077</v>
      </c>
      <c r="O704" s="33"/>
    </row>
    <row r="705" spans="1:15" s="31" customFormat="1" x14ac:dyDescent="0.25">
      <c r="A705" s="35"/>
      <c r="B705" s="51" t="s">
        <v>489</v>
      </c>
      <c r="C705" s="35">
        <v>4</v>
      </c>
      <c r="D705" s="55">
        <v>29.513199999999998</v>
      </c>
      <c r="E705" s="102">
        <v>1780</v>
      </c>
      <c r="F705" s="142">
        <v>1497289.6</v>
      </c>
      <c r="G705" s="41">
        <v>100</v>
      </c>
      <c r="H705" s="50">
        <f t="shared" si="123"/>
        <v>1497289.6</v>
      </c>
      <c r="I705" s="50">
        <f t="shared" si="115"/>
        <v>0</v>
      </c>
      <c r="J705" s="50">
        <f t="shared" si="120"/>
        <v>841.17393258426966</v>
      </c>
      <c r="K705" s="50">
        <f t="shared" si="121"/>
        <v>1345.6737552553091</v>
      </c>
      <c r="L705" s="50">
        <f t="shared" si="122"/>
        <v>1780002.4563332947</v>
      </c>
      <c r="M705" s="50"/>
      <c r="N705" s="93">
        <f t="shared" si="114"/>
        <v>1780002.4563332947</v>
      </c>
      <c r="O705" s="33"/>
    </row>
    <row r="706" spans="1:15" s="31" customFormat="1" x14ac:dyDescent="0.25">
      <c r="A706" s="35"/>
      <c r="B706" s="51" t="s">
        <v>490</v>
      </c>
      <c r="C706" s="35">
        <v>4</v>
      </c>
      <c r="D706" s="55">
        <v>20.736699999999999</v>
      </c>
      <c r="E706" s="102">
        <v>791</v>
      </c>
      <c r="F706" s="142">
        <v>281165.8</v>
      </c>
      <c r="G706" s="41">
        <v>100</v>
      </c>
      <c r="H706" s="50">
        <f t="shared" si="123"/>
        <v>281165.8</v>
      </c>
      <c r="I706" s="50">
        <f t="shared" si="115"/>
        <v>0</v>
      </c>
      <c r="J706" s="50">
        <f t="shared" si="120"/>
        <v>355.45613147914031</v>
      </c>
      <c r="K706" s="50">
        <f t="shared" si="121"/>
        <v>1831.3915563604382</v>
      </c>
      <c r="L706" s="50">
        <f t="shared" si="122"/>
        <v>1850249.0196595963</v>
      </c>
      <c r="M706" s="50"/>
      <c r="N706" s="93">
        <f t="shared" ref="N706:N769" si="124">L706+M706</f>
        <v>1850249.0196595963</v>
      </c>
      <c r="O706" s="33"/>
    </row>
    <row r="707" spans="1:15" s="31" customFormat="1" x14ac:dyDescent="0.25">
      <c r="A707" s="35"/>
      <c r="B707" s="51" t="s">
        <v>491</v>
      </c>
      <c r="C707" s="35">
        <v>4</v>
      </c>
      <c r="D707" s="55">
        <v>31.492699999999999</v>
      </c>
      <c r="E707" s="102">
        <v>534</v>
      </c>
      <c r="F707" s="142">
        <v>1049178.8999999999</v>
      </c>
      <c r="G707" s="41">
        <v>100</v>
      </c>
      <c r="H707" s="50">
        <f t="shared" si="123"/>
        <v>1049178.8999999999</v>
      </c>
      <c r="I707" s="50">
        <f t="shared" si="115"/>
        <v>0</v>
      </c>
      <c r="J707" s="50">
        <f t="shared" si="120"/>
        <v>1964.7544943820224</v>
      </c>
      <c r="K707" s="50">
        <f t="shared" si="121"/>
        <v>222.09319345755625</v>
      </c>
      <c r="L707" s="50">
        <f t="shared" si="122"/>
        <v>511319.90896576986</v>
      </c>
      <c r="M707" s="50"/>
      <c r="N707" s="93">
        <f t="shared" si="124"/>
        <v>511319.90896576986</v>
      </c>
      <c r="O707" s="33"/>
    </row>
    <row r="708" spans="1:15" s="31" customFormat="1" x14ac:dyDescent="0.25">
      <c r="A708" s="35"/>
      <c r="B708" s="51" t="s">
        <v>492</v>
      </c>
      <c r="C708" s="35">
        <v>4</v>
      </c>
      <c r="D708" s="55">
        <v>46.429200000000002</v>
      </c>
      <c r="E708" s="102">
        <v>2095</v>
      </c>
      <c r="F708" s="142">
        <v>1228034.2</v>
      </c>
      <c r="G708" s="41">
        <v>100</v>
      </c>
      <c r="H708" s="50">
        <f t="shared" si="123"/>
        <v>1228034.2</v>
      </c>
      <c r="I708" s="50">
        <f t="shared" ref="I708:I771" si="125">F708-H708</f>
        <v>0</v>
      </c>
      <c r="J708" s="50">
        <f t="shared" si="120"/>
        <v>586.17384248210021</v>
      </c>
      <c r="K708" s="50">
        <f t="shared" si="121"/>
        <v>1600.6738453574785</v>
      </c>
      <c r="L708" s="50">
        <f t="shared" si="122"/>
        <v>2174491.0011252342</v>
      </c>
      <c r="M708" s="50"/>
      <c r="N708" s="93">
        <f t="shared" si="124"/>
        <v>2174491.0011252342</v>
      </c>
      <c r="O708" s="33"/>
    </row>
    <row r="709" spans="1:15" s="31" customFormat="1" x14ac:dyDescent="0.25">
      <c r="A709" s="35"/>
      <c r="B709" s="51" t="s">
        <v>493</v>
      </c>
      <c r="C709" s="35">
        <v>4</v>
      </c>
      <c r="D709" s="55">
        <v>39.315799999999996</v>
      </c>
      <c r="E709" s="102">
        <v>1389</v>
      </c>
      <c r="F709" s="142">
        <v>711466.1</v>
      </c>
      <c r="G709" s="41">
        <v>100</v>
      </c>
      <c r="H709" s="50">
        <f t="shared" si="123"/>
        <v>711466.1</v>
      </c>
      <c r="I709" s="50">
        <f t="shared" si="125"/>
        <v>0</v>
      </c>
      <c r="J709" s="50">
        <f t="shared" si="120"/>
        <v>512.2146148308135</v>
      </c>
      <c r="K709" s="50">
        <f t="shared" si="121"/>
        <v>1674.6330730087652</v>
      </c>
      <c r="L709" s="50">
        <f t="shared" si="122"/>
        <v>1995075.8515954835</v>
      </c>
      <c r="M709" s="50"/>
      <c r="N709" s="93">
        <f t="shared" si="124"/>
        <v>1995075.8515954835</v>
      </c>
      <c r="O709" s="33"/>
    </row>
    <row r="710" spans="1:15" s="31" customFormat="1" x14ac:dyDescent="0.25">
      <c r="A710" s="35"/>
      <c r="B710" s="51" t="s">
        <v>813</v>
      </c>
      <c r="C710" s="35">
        <v>4</v>
      </c>
      <c r="D710" s="55">
        <v>6.89</v>
      </c>
      <c r="E710" s="102">
        <v>665</v>
      </c>
      <c r="F710" s="142">
        <v>352993</v>
      </c>
      <c r="G710" s="41">
        <v>100</v>
      </c>
      <c r="H710" s="50">
        <f t="shared" si="123"/>
        <v>352993</v>
      </c>
      <c r="I710" s="50">
        <f t="shared" si="125"/>
        <v>0</v>
      </c>
      <c r="J710" s="50">
        <f t="shared" si="120"/>
        <v>530.81654135338351</v>
      </c>
      <c r="K710" s="50">
        <f t="shared" si="121"/>
        <v>1656.0311464861952</v>
      </c>
      <c r="L710" s="50">
        <f t="shared" si="122"/>
        <v>1592277.7145203964</v>
      </c>
      <c r="M710" s="50"/>
      <c r="N710" s="93">
        <f t="shared" si="124"/>
        <v>1592277.7145203964</v>
      </c>
      <c r="O710" s="33"/>
    </row>
    <row r="711" spans="1:15" s="31" customFormat="1" x14ac:dyDescent="0.25">
      <c r="A711" s="35"/>
      <c r="B711" s="51" t="s">
        <v>449</v>
      </c>
      <c r="C711" s="35">
        <v>4</v>
      </c>
      <c r="D711" s="55">
        <v>48.782800000000002</v>
      </c>
      <c r="E711" s="102">
        <v>2784</v>
      </c>
      <c r="F711" s="142">
        <v>3752107.1</v>
      </c>
      <c r="G711" s="41">
        <v>100</v>
      </c>
      <c r="H711" s="50">
        <f t="shared" si="123"/>
        <v>3752107.1</v>
      </c>
      <c r="I711" s="50">
        <f t="shared" si="125"/>
        <v>0</v>
      </c>
      <c r="J711" s="50">
        <f t="shared" si="120"/>
        <v>1347.7396192528736</v>
      </c>
      <c r="K711" s="50">
        <f t="shared" si="121"/>
        <v>839.10806858670503</v>
      </c>
      <c r="L711" s="50">
        <f t="shared" si="122"/>
        <v>1755693.9020490181</v>
      </c>
      <c r="M711" s="50"/>
      <c r="N711" s="93">
        <f t="shared" si="124"/>
        <v>1755693.9020490181</v>
      </c>
      <c r="O711" s="33"/>
    </row>
    <row r="712" spans="1:15" s="31" customFormat="1" x14ac:dyDescent="0.25">
      <c r="A712" s="35"/>
      <c r="B712" s="51" t="s">
        <v>494</v>
      </c>
      <c r="C712" s="35">
        <v>4</v>
      </c>
      <c r="D712" s="55">
        <v>49.431499999999993</v>
      </c>
      <c r="E712" s="102">
        <v>2670</v>
      </c>
      <c r="F712" s="142">
        <v>2602208.7999999998</v>
      </c>
      <c r="G712" s="41">
        <v>100</v>
      </c>
      <c r="H712" s="50">
        <f t="shared" si="123"/>
        <v>2602208.7999999998</v>
      </c>
      <c r="I712" s="50">
        <f t="shared" si="125"/>
        <v>0</v>
      </c>
      <c r="J712" s="50">
        <f t="shared" si="120"/>
        <v>974.61003745318339</v>
      </c>
      <c r="K712" s="50">
        <f t="shared" si="121"/>
        <v>1212.2376503863952</v>
      </c>
      <c r="L712" s="50">
        <f t="shared" si="122"/>
        <v>2034474.6191244302</v>
      </c>
      <c r="M712" s="50"/>
      <c r="N712" s="93">
        <f t="shared" si="124"/>
        <v>2034474.6191244302</v>
      </c>
      <c r="O712" s="33"/>
    </row>
    <row r="713" spans="1:15" s="31" customFormat="1" x14ac:dyDescent="0.25">
      <c r="A713" s="35"/>
      <c r="B713" s="51" t="s">
        <v>495</v>
      </c>
      <c r="C713" s="35">
        <v>4</v>
      </c>
      <c r="D713" s="55">
        <v>25.671500000000002</v>
      </c>
      <c r="E713" s="102">
        <v>1648</v>
      </c>
      <c r="F713" s="142">
        <v>835177.7</v>
      </c>
      <c r="G713" s="41">
        <v>100</v>
      </c>
      <c r="H713" s="50">
        <f t="shared" si="123"/>
        <v>835177.7</v>
      </c>
      <c r="I713" s="50">
        <f t="shared" si="125"/>
        <v>0</v>
      </c>
      <c r="J713" s="50">
        <f t="shared" si="120"/>
        <v>506.78258495145627</v>
      </c>
      <c r="K713" s="50">
        <f t="shared" si="121"/>
        <v>1680.0651028881223</v>
      </c>
      <c r="L713" s="50">
        <f t="shared" si="122"/>
        <v>1996557.707581758</v>
      </c>
      <c r="M713" s="50"/>
      <c r="N713" s="93">
        <f t="shared" si="124"/>
        <v>1996557.707581758</v>
      </c>
      <c r="O713" s="33"/>
    </row>
    <row r="714" spans="1:15" s="31" customFormat="1" x14ac:dyDescent="0.25">
      <c r="A714" s="35"/>
      <c r="B714" s="51" t="s">
        <v>496</v>
      </c>
      <c r="C714" s="35">
        <v>4</v>
      </c>
      <c r="D714" s="55">
        <v>30.351900000000001</v>
      </c>
      <c r="E714" s="102">
        <v>941</v>
      </c>
      <c r="F714" s="142">
        <v>987615.8</v>
      </c>
      <c r="G714" s="41">
        <v>100</v>
      </c>
      <c r="H714" s="50">
        <f t="shared" si="123"/>
        <v>987615.8</v>
      </c>
      <c r="I714" s="50">
        <f t="shared" si="125"/>
        <v>0</v>
      </c>
      <c r="J714" s="50">
        <f t="shared" si="120"/>
        <v>1049.5385759829969</v>
      </c>
      <c r="K714" s="50">
        <f t="shared" si="121"/>
        <v>1137.3091118565817</v>
      </c>
      <c r="L714" s="50">
        <f t="shared" si="122"/>
        <v>1374754.4160921946</v>
      </c>
      <c r="M714" s="50"/>
      <c r="N714" s="93">
        <f t="shared" si="124"/>
        <v>1374754.4160921946</v>
      </c>
      <c r="O714" s="33"/>
    </row>
    <row r="715" spans="1:15" s="31" customFormat="1" x14ac:dyDescent="0.25">
      <c r="A715" s="35"/>
      <c r="B715" s="51" t="s">
        <v>497</v>
      </c>
      <c r="C715" s="35">
        <v>4</v>
      </c>
      <c r="D715" s="55">
        <v>40.031199999999998</v>
      </c>
      <c r="E715" s="102">
        <v>1169</v>
      </c>
      <c r="F715" s="142">
        <v>1240740.2</v>
      </c>
      <c r="G715" s="41">
        <v>100</v>
      </c>
      <c r="H715" s="50">
        <f t="shared" si="123"/>
        <v>1240740.2</v>
      </c>
      <c r="I715" s="50">
        <f t="shared" si="125"/>
        <v>0</v>
      </c>
      <c r="J715" s="50">
        <f t="shared" si="120"/>
        <v>1061.3688622754491</v>
      </c>
      <c r="K715" s="50">
        <f t="shared" si="121"/>
        <v>1125.4788255641295</v>
      </c>
      <c r="L715" s="50">
        <f t="shared" si="122"/>
        <v>1484039.7299337916</v>
      </c>
      <c r="M715" s="50"/>
      <c r="N715" s="93">
        <f t="shared" si="124"/>
        <v>1484039.7299337916</v>
      </c>
      <c r="O715" s="33"/>
    </row>
    <row r="716" spans="1:15" s="31" customFormat="1" x14ac:dyDescent="0.25">
      <c r="A716" s="35"/>
      <c r="B716" s="51" t="s">
        <v>498</v>
      </c>
      <c r="C716" s="35">
        <v>4</v>
      </c>
      <c r="D716" s="55">
        <v>33.610399999999998</v>
      </c>
      <c r="E716" s="102">
        <v>1510</v>
      </c>
      <c r="F716" s="142">
        <v>1402481.2</v>
      </c>
      <c r="G716" s="41">
        <v>100</v>
      </c>
      <c r="H716" s="50">
        <f t="shared" si="123"/>
        <v>1402481.2</v>
      </c>
      <c r="I716" s="50">
        <f t="shared" si="125"/>
        <v>0</v>
      </c>
      <c r="J716" s="50">
        <f t="shared" si="120"/>
        <v>928.79549668874165</v>
      </c>
      <c r="K716" s="50">
        <f t="shared" si="121"/>
        <v>1258.052191150837</v>
      </c>
      <c r="L716" s="50">
        <f t="shared" si="122"/>
        <v>1654107.4555723781</v>
      </c>
      <c r="M716" s="50"/>
      <c r="N716" s="93">
        <f t="shared" si="124"/>
        <v>1654107.4555723781</v>
      </c>
      <c r="O716" s="33"/>
    </row>
    <row r="717" spans="1:15" s="31" customFormat="1" x14ac:dyDescent="0.25">
      <c r="A717" s="35"/>
      <c r="B717" s="51" t="s">
        <v>814</v>
      </c>
      <c r="C717" s="35">
        <v>4</v>
      </c>
      <c r="D717" s="55">
        <v>26.089300000000001</v>
      </c>
      <c r="E717" s="102">
        <v>1078</v>
      </c>
      <c r="F717" s="142">
        <v>450895</v>
      </c>
      <c r="G717" s="41">
        <v>100</v>
      </c>
      <c r="H717" s="50">
        <f t="shared" si="123"/>
        <v>450895</v>
      </c>
      <c r="I717" s="50">
        <f t="shared" si="125"/>
        <v>0</v>
      </c>
      <c r="J717" s="50">
        <f t="shared" si="120"/>
        <v>418.26994434137293</v>
      </c>
      <c r="K717" s="50">
        <f t="shared" si="121"/>
        <v>1768.5777434982056</v>
      </c>
      <c r="L717" s="50">
        <f t="shared" si="122"/>
        <v>1909999.1133824685</v>
      </c>
      <c r="M717" s="50"/>
      <c r="N717" s="93">
        <f t="shared" si="124"/>
        <v>1909999.1133824685</v>
      </c>
      <c r="O717" s="33"/>
    </row>
    <row r="718" spans="1:15" s="31" customFormat="1" x14ac:dyDescent="0.25">
      <c r="A718" s="35"/>
      <c r="B718" s="51" t="s">
        <v>499</v>
      </c>
      <c r="C718" s="35">
        <v>4</v>
      </c>
      <c r="D718" s="55">
        <v>25.745800000000003</v>
      </c>
      <c r="E718" s="102">
        <v>1147</v>
      </c>
      <c r="F718" s="142">
        <v>535328.69999999995</v>
      </c>
      <c r="G718" s="41">
        <v>100</v>
      </c>
      <c r="H718" s="50">
        <f t="shared" si="123"/>
        <v>535328.69999999995</v>
      </c>
      <c r="I718" s="50">
        <f t="shared" si="125"/>
        <v>0</v>
      </c>
      <c r="J718" s="50">
        <f t="shared" si="120"/>
        <v>466.72074978204006</v>
      </c>
      <c r="K718" s="50">
        <f t="shared" si="121"/>
        <v>1720.1269380575386</v>
      </c>
      <c r="L718" s="50">
        <f t="shared" si="122"/>
        <v>1887734.2033947986</v>
      </c>
      <c r="M718" s="50"/>
      <c r="N718" s="93">
        <f t="shared" si="124"/>
        <v>1887734.2033947986</v>
      </c>
      <c r="O718" s="33"/>
    </row>
    <row r="719" spans="1:15" s="31" customFormat="1" x14ac:dyDescent="0.25">
      <c r="A719" s="35"/>
      <c r="B719" s="51" t="s">
        <v>500</v>
      </c>
      <c r="C719" s="35">
        <v>4</v>
      </c>
      <c r="D719" s="55">
        <v>16.497399999999999</v>
      </c>
      <c r="E719" s="102">
        <v>664</v>
      </c>
      <c r="F719" s="142">
        <v>561967</v>
      </c>
      <c r="G719" s="41">
        <v>100</v>
      </c>
      <c r="H719" s="50">
        <f t="shared" si="123"/>
        <v>561967</v>
      </c>
      <c r="I719" s="50">
        <f t="shared" si="125"/>
        <v>0</v>
      </c>
      <c r="J719" s="50">
        <f t="shared" si="120"/>
        <v>846.33584337349396</v>
      </c>
      <c r="K719" s="50">
        <f t="shared" si="121"/>
        <v>1340.5118444660848</v>
      </c>
      <c r="L719" s="50">
        <f t="shared" si="122"/>
        <v>1385853.2540694494</v>
      </c>
      <c r="M719" s="50"/>
      <c r="N719" s="93">
        <f t="shared" si="124"/>
        <v>1385853.2540694494</v>
      </c>
      <c r="O719" s="33"/>
    </row>
    <row r="720" spans="1:15" s="31" customFormat="1" x14ac:dyDescent="0.25">
      <c r="A720" s="35"/>
      <c r="B720" s="4"/>
      <c r="C720" s="4"/>
      <c r="D720" s="55">
        <v>0</v>
      </c>
      <c r="E720" s="104"/>
      <c r="F720" s="32"/>
      <c r="G720" s="41"/>
      <c r="H720" s="42"/>
      <c r="I720" s="50"/>
      <c r="J720" s="50"/>
      <c r="K720" s="50"/>
      <c r="L720" s="50"/>
      <c r="M720" s="50"/>
      <c r="N720" s="93"/>
      <c r="O720" s="33"/>
    </row>
    <row r="721" spans="1:15" s="31" customFormat="1" x14ac:dyDescent="0.25">
      <c r="A721" s="30" t="s">
        <v>501</v>
      </c>
      <c r="B721" s="43" t="s">
        <v>2</v>
      </c>
      <c r="C721" s="44"/>
      <c r="D721" s="3">
        <v>621.79470000000015</v>
      </c>
      <c r="E721" s="105">
        <f>E722</f>
        <v>32521</v>
      </c>
      <c r="F721" s="37"/>
      <c r="G721" s="41"/>
      <c r="H721" s="37">
        <f>H723</f>
        <v>9922336.0999999996</v>
      </c>
      <c r="I721" s="37">
        <f>I723</f>
        <v>-9922336.0999999996</v>
      </c>
      <c r="J721" s="50"/>
      <c r="K721" s="50"/>
      <c r="L721" s="50"/>
      <c r="M721" s="46">
        <f>M723</f>
        <v>14345349.709974494</v>
      </c>
      <c r="N721" s="91">
        <f t="shared" si="124"/>
        <v>14345349.709974494</v>
      </c>
      <c r="O721" s="33"/>
    </row>
    <row r="722" spans="1:15" s="31" customFormat="1" x14ac:dyDescent="0.25">
      <c r="A722" s="30" t="s">
        <v>501</v>
      </c>
      <c r="B722" s="43" t="s">
        <v>3</v>
      </c>
      <c r="C722" s="44"/>
      <c r="D722" s="3">
        <v>621.79470000000015</v>
      </c>
      <c r="E722" s="105">
        <f>SUM(E724:E748)</f>
        <v>32521</v>
      </c>
      <c r="F722" s="37">
        <f>SUM(F724:F748)</f>
        <v>57643793.200000003</v>
      </c>
      <c r="G722" s="41"/>
      <c r="H722" s="37">
        <f>SUM(H724:H748)</f>
        <v>37799121</v>
      </c>
      <c r="I722" s="37">
        <f>SUM(I724:I748)</f>
        <v>19844672.199999999</v>
      </c>
      <c r="J722" s="50"/>
      <c r="K722" s="50"/>
      <c r="L722" s="37">
        <f>SUM(L724:L748)</f>
        <v>41889376.409472868</v>
      </c>
      <c r="M722" s="50"/>
      <c r="N722" s="91">
        <f t="shared" si="124"/>
        <v>41889376.409472868</v>
      </c>
      <c r="O722" s="33"/>
    </row>
    <row r="723" spans="1:15" s="31" customFormat="1" x14ac:dyDescent="0.25">
      <c r="A723" s="35"/>
      <c r="B723" s="51" t="s">
        <v>26</v>
      </c>
      <c r="C723" s="35">
        <v>2</v>
      </c>
      <c r="D723" s="55">
        <v>0</v>
      </c>
      <c r="E723" s="108"/>
      <c r="F723" s="50"/>
      <c r="G723" s="41">
        <v>25</v>
      </c>
      <c r="H723" s="50">
        <f>F743*G723/100</f>
        <v>9922336.0999999996</v>
      </c>
      <c r="I723" s="50">
        <f t="shared" si="125"/>
        <v>-9922336.0999999996</v>
      </c>
      <c r="J723" s="50"/>
      <c r="K723" s="50"/>
      <c r="L723" s="50"/>
      <c r="M723" s="50">
        <f>($L$7*$L$8*E721/$L$10)+($L$7*$L$9*D721/$L$11)</f>
        <v>14345349.709974494</v>
      </c>
      <c r="N723" s="93">
        <f t="shared" si="124"/>
        <v>14345349.709974494</v>
      </c>
      <c r="O723" s="33"/>
    </row>
    <row r="724" spans="1:15" s="31" customFormat="1" x14ac:dyDescent="0.25">
      <c r="A724" s="35"/>
      <c r="B724" s="51" t="s">
        <v>815</v>
      </c>
      <c r="C724" s="35">
        <v>4</v>
      </c>
      <c r="D724" s="55">
        <v>22.4053</v>
      </c>
      <c r="E724" s="102">
        <v>685</v>
      </c>
      <c r="F724" s="143">
        <v>352738.9</v>
      </c>
      <c r="G724" s="41">
        <v>100</v>
      </c>
      <c r="H724" s="50">
        <f>F724*G724/100</f>
        <v>352738.9</v>
      </c>
      <c r="I724" s="50">
        <f t="shared" si="125"/>
        <v>0</v>
      </c>
      <c r="J724" s="50">
        <f t="shared" ref="J724:J748" si="126">F724/E724</f>
        <v>514.94729927007302</v>
      </c>
      <c r="K724" s="50">
        <f t="shared" ref="K724:K748" si="127">$J$11*$J$19-J724</f>
        <v>1671.9003885695056</v>
      </c>
      <c r="L724" s="50">
        <f t="shared" ref="L724:L748" si="128">IF(K724&gt;0,$J$7*$J$8*(K724/$K$19),0)+$J$7*$J$9*(E724/$E$19)+$J$7*$J$10*(D724/$D$19)</f>
        <v>1698067.3147443933</v>
      </c>
      <c r="M724" s="50"/>
      <c r="N724" s="93">
        <f t="shared" si="124"/>
        <v>1698067.3147443933</v>
      </c>
      <c r="O724" s="33"/>
    </row>
    <row r="725" spans="1:15" s="31" customFormat="1" x14ac:dyDescent="0.25">
      <c r="A725" s="35"/>
      <c r="B725" s="51" t="s">
        <v>502</v>
      </c>
      <c r="C725" s="35">
        <v>4</v>
      </c>
      <c r="D725" s="55">
        <v>36.141799999999996</v>
      </c>
      <c r="E725" s="102">
        <v>2154</v>
      </c>
      <c r="F725" s="143">
        <v>3379116.1</v>
      </c>
      <c r="G725" s="41">
        <v>100</v>
      </c>
      <c r="H725" s="50">
        <f t="shared" ref="H725:H748" si="129">F725*G725/100</f>
        <v>3379116.1</v>
      </c>
      <c r="I725" s="50">
        <f t="shared" si="125"/>
        <v>0</v>
      </c>
      <c r="J725" s="50">
        <f t="shared" si="126"/>
        <v>1568.7632776230271</v>
      </c>
      <c r="K725" s="50">
        <f t="shared" si="127"/>
        <v>618.08441021655153</v>
      </c>
      <c r="L725" s="50">
        <f t="shared" si="128"/>
        <v>1323744.1468976235</v>
      </c>
      <c r="M725" s="50"/>
      <c r="N725" s="93">
        <f t="shared" si="124"/>
        <v>1323744.1468976235</v>
      </c>
      <c r="O725" s="33"/>
    </row>
    <row r="726" spans="1:15" s="31" customFormat="1" x14ac:dyDescent="0.25">
      <c r="A726" s="35"/>
      <c r="B726" s="51" t="s">
        <v>503</v>
      </c>
      <c r="C726" s="35">
        <v>4</v>
      </c>
      <c r="D726" s="55">
        <v>14.616099999999999</v>
      </c>
      <c r="E726" s="102">
        <v>390</v>
      </c>
      <c r="F726" s="143">
        <v>127412.9</v>
      </c>
      <c r="G726" s="41">
        <v>100</v>
      </c>
      <c r="H726" s="50">
        <f t="shared" si="129"/>
        <v>127412.9</v>
      </c>
      <c r="I726" s="50">
        <f t="shared" si="125"/>
        <v>0</v>
      </c>
      <c r="J726" s="50">
        <f t="shared" si="126"/>
        <v>326.69974358974355</v>
      </c>
      <c r="K726" s="50">
        <f t="shared" si="127"/>
        <v>1860.1479442498351</v>
      </c>
      <c r="L726" s="50">
        <f t="shared" si="128"/>
        <v>1725752.886302551</v>
      </c>
      <c r="M726" s="50"/>
      <c r="N726" s="93">
        <f t="shared" si="124"/>
        <v>1725752.886302551</v>
      </c>
      <c r="O726" s="33"/>
    </row>
    <row r="727" spans="1:15" s="31" customFormat="1" x14ac:dyDescent="0.25">
      <c r="A727" s="35"/>
      <c r="B727" s="51" t="s">
        <v>816</v>
      </c>
      <c r="C727" s="35">
        <v>4</v>
      </c>
      <c r="D727" s="55">
        <v>24.534499999999998</v>
      </c>
      <c r="E727" s="102">
        <v>907</v>
      </c>
      <c r="F727" s="143">
        <v>1040737.7</v>
      </c>
      <c r="G727" s="41">
        <v>100</v>
      </c>
      <c r="H727" s="50">
        <f t="shared" si="129"/>
        <v>1040737.7</v>
      </c>
      <c r="I727" s="50">
        <f t="shared" si="125"/>
        <v>0</v>
      </c>
      <c r="J727" s="50">
        <f t="shared" si="126"/>
        <v>1147.4506063947078</v>
      </c>
      <c r="K727" s="50">
        <f t="shared" si="127"/>
        <v>1039.3970814448708</v>
      </c>
      <c r="L727" s="50">
        <f t="shared" si="128"/>
        <v>1251774.4826436038</v>
      </c>
      <c r="M727" s="50"/>
      <c r="N727" s="93">
        <f t="shared" si="124"/>
        <v>1251774.4826436038</v>
      </c>
      <c r="O727" s="33"/>
    </row>
    <row r="728" spans="1:15" s="31" customFormat="1" x14ac:dyDescent="0.25">
      <c r="A728" s="35"/>
      <c r="B728" s="51" t="s">
        <v>504</v>
      </c>
      <c r="C728" s="35">
        <v>4</v>
      </c>
      <c r="D728" s="55">
        <v>26.725200000000001</v>
      </c>
      <c r="E728" s="102">
        <v>1351</v>
      </c>
      <c r="F728" s="143">
        <v>1088235.8</v>
      </c>
      <c r="G728" s="41">
        <v>100</v>
      </c>
      <c r="H728" s="50">
        <f t="shared" si="129"/>
        <v>1088235.8</v>
      </c>
      <c r="I728" s="50">
        <f t="shared" si="125"/>
        <v>0</v>
      </c>
      <c r="J728" s="50">
        <f t="shared" si="126"/>
        <v>805.50392301998522</v>
      </c>
      <c r="K728" s="50">
        <f t="shared" si="127"/>
        <v>1381.3437648195934</v>
      </c>
      <c r="L728" s="50">
        <f t="shared" si="128"/>
        <v>1671947.6676122919</v>
      </c>
      <c r="M728" s="50"/>
      <c r="N728" s="93">
        <f t="shared" si="124"/>
        <v>1671947.6676122919</v>
      </c>
      <c r="O728" s="33"/>
    </row>
    <row r="729" spans="1:15" s="31" customFormat="1" x14ac:dyDescent="0.25">
      <c r="A729" s="35"/>
      <c r="B729" s="51" t="s">
        <v>505</v>
      </c>
      <c r="C729" s="35">
        <v>4</v>
      </c>
      <c r="D729" s="55">
        <v>26.397100000000002</v>
      </c>
      <c r="E729" s="102">
        <v>811</v>
      </c>
      <c r="F729" s="143">
        <v>342264.8</v>
      </c>
      <c r="G729" s="41">
        <v>100</v>
      </c>
      <c r="H729" s="50">
        <f t="shared" si="129"/>
        <v>342264.8</v>
      </c>
      <c r="I729" s="50">
        <f t="shared" si="125"/>
        <v>0</v>
      </c>
      <c r="J729" s="50">
        <f t="shared" si="126"/>
        <v>422.02811344019727</v>
      </c>
      <c r="K729" s="50">
        <f t="shared" si="127"/>
        <v>1764.8195743993813</v>
      </c>
      <c r="L729" s="50">
        <f t="shared" si="128"/>
        <v>1832814.8662244091</v>
      </c>
      <c r="M729" s="50"/>
      <c r="N729" s="93">
        <f t="shared" si="124"/>
        <v>1832814.8662244091</v>
      </c>
      <c r="O729" s="33"/>
    </row>
    <row r="730" spans="1:15" s="31" customFormat="1" x14ac:dyDescent="0.25">
      <c r="A730" s="35"/>
      <c r="B730" s="51" t="s">
        <v>277</v>
      </c>
      <c r="C730" s="35">
        <v>4</v>
      </c>
      <c r="D730" s="55">
        <v>16.529200000000003</v>
      </c>
      <c r="E730" s="102">
        <v>629</v>
      </c>
      <c r="F730" s="143">
        <v>492769.3</v>
      </c>
      <c r="G730" s="41">
        <v>100</v>
      </c>
      <c r="H730" s="50">
        <f t="shared" si="129"/>
        <v>492769.3</v>
      </c>
      <c r="I730" s="50">
        <f t="shared" si="125"/>
        <v>0</v>
      </c>
      <c r="J730" s="50">
        <f t="shared" si="126"/>
        <v>783.41701112877581</v>
      </c>
      <c r="K730" s="50">
        <f t="shared" si="127"/>
        <v>1403.4306767108028</v>
      </c>
      <c r="L730" s="50">
        <f t="shared" si="128"/>
        <v>1427947.5699713235</v>
      </c>
      <c r="M730" s="50"/>
      <c r="N730" s="93">
        <f t="shared" si="124"/>
        <v>1427947.5699713235</v>
      </c>
      <c r="O730" s="33"/>
    </row>
    <row r="731" spans="1:15" s="31" customFormat="1" x14ac:dyDescent="0.25">
      <c r="A731" s="35"/>
      <c r="B731" s="51" t="s">
        <v>132</v>
      </c>
      <c r="C731" s="35">
        <v>4</v>
      </c>
      <c r="D731" s="55">
        <v>30.114800000000002</v>
      </c>
      <c r="E731" s="102">
        <v>1210</v>
      </c>
      <c r="F731" s="143">
        <v>771968.5</v>
      </c>
      <c r="G731" s="41">
        <v>100</v>
      </c>
      <c r="H731" s="50">
        <f t="shared" si="129"/>
        <v>771968.5</v>
      </c>
      <c r="I731" s="50">
        <f t="shared" si="125"/>
        <v>0</v>
      </c>
      <c r="J731" s="50">
        <f t="shared" si="126"/>
        <v>637.99049586776857</v>
      </c>
      <c r="K731" s="50">
        <f t="shared" si="127"/>
        <v>1548.8571919718102</v>
      </c>
      <c r="L731" s="50">
        <f t="shared" si="128"/>
        <v>1788979.881651927</v>
      </c>
      <c r="M731" s="50"/>
      <c r="N731" s="93">
        <f t="shared" si="124"/>
        <v>1788979.881651927</v>
      </c>
      <c r="O731" s="33"/>
    </row>
    <row r="732" spans="1:15" s="31" customFormat="1" x14ac:dyDescent="0.25">
      <c r="A732" s="35"/>
      <c r="B732" s="51" t="s">
        <v>817</v>
      </c>
      <c r="C732" s="35">
        <v>4</v>
      </c>
      <c r="D732" s="55">
        <v>35.5075</v>
      </c>
      <c r="E732" s="102">
        <v>1441</v>
      </c>
      <c r="F732" s="143">
        <v>1404514.2</v>
      </c>
      <c r="G732" s="41">
        <v>100</v>
      </c>
      <c r="H732" s="50">
        <f t="shared" si="129"/>
        <v>1404514.2</v>
      </c>
      <c r="I732" s="50">
        <f t="shared" si="125"/>
        <v>0</v>
      </c>
      <c r="J732" s="50">
        <f t="shared" si="126"/>
        <v>974.68022206800833</v>
      </c>
      <c r="K732" s="50">
        <f t="shared" si="127"/>
        <v>1212.1674657715703</v>
      </c>
      <c r="L732" s="50">
        <f t="shared" si="128"/>
        <v>1607341.333969756</v>
      </c>
      <c r="M732" s="50"/>
      <c r="N732" s="93">
        <f t="shared" si="124"/>
        <v>1607341.333969756</v>
      </c>
      <c r="O732" s="33"/>
    </row>
    <row r="733" spans="1:15" s="31" customFormat="1" x14ac:dyDescent="0.25">
      <c r="A733" s="35"/>
      <c r="B733" s="51" t="s">
        <v>506</v>
      </c>
      <c r="C733" s="35">
        <v>4</v>
      </c>
      <c r="D733" s="55">
        <v>39.1021</v>
      </c>
      <c r="E733" s="102">
        <v>1009</v>
      </c>
      <c r="F733" s="143">
        <v>626435.80000000005</v>
      </c>
      <c r="G733" s="41">
        <v>100</v>
      </c>
      <c r="H733" s="50">
        <f t="shared" si="129"/>
        <v>626435.80000000005</v>
      </c>
      <c r="I733" s="50">
        <f t="shared" si="125"/>
        <v>0</v>
      </c>
      <c r="J733" s="50">
        <f t="shared" si="126"/>
        <v>620.84816650148662</v>
      </c>
      <c r="K733" s="50">
        <f t="shared" si="127"/>
        <v>1565.9995213380921</v>
      </c>
      <c r="L733" s="50">
        <f t="shared" si="128"/>
        <v>1796448.1943371948</v>
      </c>
      <c r="M733" s="50"/>
      <c r="N733" s="93">
        <f t="shared" si="124"/>
        <v>1796448.1943371948</v>
      </c>
      <c r="O733" s="33"/>
    </row>
    <row r="734" spans="1:15" s="31" customFormat="1" x14ac:dyDescent="0.25">
      <c r="A734" s="35"/>
      <c r="B734" s="51" t="s">
        <v>507</v>
      </c>
      <c r="C734" s="35">
        <v>4</v>
      </c>
      <c r="D734" s="55">
        <v>10.784200000000002</v>
      </c>
      <c r="E734" s="102">
        <v>365</v>
      </c>
      <c r="F734" s="143">
        <v>120386</v>
      </c>
      <c r="G734" s="41">
        <v>100</v>
      </c>
      <c r="H734" s="50">
        <f t="shared" si="129"/>
        <v>120386</v>
      </c>
      <c r="I734" s="50">
        <f t="shared" si="125"/>
        <v>0</v>
      </c>
      <c r="J734" s="50">
        <f t="shared" si="126"/>
        <v>329.82465753424657</v>
      </c>
      <c r="K734" s="50">
        <f t="shared" si="127"/>
        <v>1857.023030305332</v>
      </c>
      <c r="L734" s="50">
        <f t="shared" si="128"/>
        <v>1694584.0445795504</v>
      </c>
      <c r="M734" s="50"/>
      <c r="N734" s="93">
        <f t="shared" si="124"/>
        <v>1694584.0445795504</v>
      </c>
      <c r="O734" s="33"/>
    </row>
    <row r="735" spans="1:15" s="31" customFormat="1" x14ac:dyDescent="0.25">
      <c r="A735" s="35"/>
      <c r="B735" s="51" t="s">
        <v>508</v>
      </c>
      <c r="C735" s="35">
        <v>4</v>
      </c>
      <c r="D735" s="55">
        <v>25.337800000000001</v>
      </c>
      <c r="E735" s="102">
        <v>1482</v>
      </c>
      <c r="F735" s="143">
        <v>1055089.8999999999</v>
      </c>
      <c r="G735" s="41">
        <v>100</v>
      </c>
      <c r="H735" s="50">
        <f t="shared" si="129"/>
        <v>1055089.8999999999</v>
      </c>
      <c r="I735" s="50">
        <f t="shared" si="125"/>
        <v>0</v>
      </c>
      <c r="J735" s="50">
        <f t="shared" si="126"/>
        <v>711.93650472334673</v>
      </c>
      <c r="K735" s="50">
        <f t="shared" si="127"/>
        <v>1474.9111831162318</v>
      </c>
      <c r="L735" s="50">
        <f t="shared" si="128"/>
        <v>1778474.8743265232</v>
      </c>
      <c r="M735" s="50"/>
      <c r="N735" s="93">
        <f t="shared" si="124"/>
        <v>1778474.8743265232</v>
      </c>
      <c r="O735" s="33"/>
    </row>
    <row r="736" spans="1:15" s="31" customFormat="1" x14ac:dyDescent="0.25">
      <c r="A736" s="35"/>
      <c r="B736" s="51" t="s">
        <v>818</v>
      </c>
      <c r="C736" s="35">
        <v>4</v>
      </c>
      <c r="D736" s="55">
        <v>10.443499999999998</v>
      </c>
      <c r="E736" s="102">
        <v>608</v>
      </c>
      <c r="F736" s="143">
        <v>241412.8</v>
      </c>
      <c r="G736" s="41">
        <v>100</v>
      </c>
      <c r="H736" s="50">
        <f t="shared" si="129"/>
        <v>241412.8</v>
      </c>
      <c r="I736" s="50">
        <f t="shared" si="125"/>
        <v>0</v>
      </c>
      <c r="J736" s="50">
        <f t="shared" si="126"/>
        <v>397.06052631578945</v>
      </c>
      <c r="K736" s="50">
        <f t="shared" si="127"/>
        <v>1789.7871615237891</v>
      </c>
      <c r="L736" s="50">
        <f t="shared" si="128"/>
        <v>1706259.8792921407</v>
      </c>
      <c r="M736" s="50"/>
      <c r="N736" s="93">
        <f t="shared" si="124"/>
        <v>1706259.8792921407</v>
      </c>
      <c r="O736" s="33"/>
    </row>
    <row r="737" spans="1:15" s="31" customFormat="1" x14ac:dyDescent="0.25">
      <c r="A737" s="35"/>
      <c r="B737" s="51" t="s">
        <v>509</v>
      </c>
      <c r="C737" s="35">
        <v>4</v>
      </c>
      <c r="D737" s="55">
        <v>12.3179</v>
      </c>
      <c r="E737" s="102">
        <v>449</v>
      </c>
      <c r="F737" s="143">
        <v>351413</v>
      </c>
      <c r="G737" s="41">
        <v>100</v>
      </c>
      <c r="H737" s="50">
        <f t="shared" si="129"/>
        <v>351413</v>
      </c>
      <c r="I737" s="50">
        <f t="shared" si="125"/>
        <v>0</v>
      </c>
      <c r="J737" s="50">
        <f t="shared" si="126"/>
        <v>782.65701559020044</v>
      </c>
      <c r="K737" s="50">
        <f t="shared" si="127"/>
        <v>1404.1906722493782</v>
      </c>
      <c r="L737" s="50">
        <f t="shared" si="128"/>
        <v>1353840.6001517994</v>
      </c>
      <c r="M737" s="50"/>
      <c r="N737" s="93">
        <f t="shared" si="124"/>
        <v>1353840.6001517994</v>
      </c>
      <c r="O737" s="33"/>
    </row>
    <row r="738" spans="1:15" s="31" customFormat="1" x14ac:dyDescent="0.25">
      <c r="A738" s="35"/>
      <c r="B738" s="51" t="s">
        <v>510</v>
      </c>
      <c r="C738" s="35">
        <v>4</v>
      </c>
      <c r="D738" s="55">
        <v>13.093299999999999</v>
      </c>
      <c r="E738" s="102">
        <v>348</v>
      </c>
      <c r="F738" s="143">
        <v>88698.5</v>
      </c>
      <c r="G738" s="41">
        <v>100</v>
      </c>
      <c r="H738" s="50">
        <f t="shared" si="129"/>
        <v>88698.5</v>
      </c>
      <c r="I738" s="50">
        <f t="shared" si="125"/>
        <v>0</v>
      </c>
      <c r="J738" s="50">
        <f t="shared" si="126"/>
        <v>254.88074712643677</v>
      </c>
      <c r="K738" s="50">
        <f t="shared" si="127"/>
        <v>1931.9669407131419</v>
      </c>
      <c r="L738" s="50">
        <f t="shared" si="128"/>
        <v>1764474.1400853894</v>
      </c>
      <c r="M738" s="50"/>
      <c r="N738" s="93">
        <f t="shared" si="124"/>
        <v>1764474.1400853894</v>
      </c>
      <c r="O738" s="33"/>
    </row>
    <row r="739" spans="1:15" s="31" customFormat="1" x14ac:dyDescent="0.25">
      <c r="A739" s="35"/>
      <c r="B739" s="51" t="s">
        <v>511</v>
      </c>
      <c r="C739" s="35">
        <v>4</v>
      </c>
      <c r="D739" s="55">
        <v>22.278000000000002</v>
      </c>
      <c r="E739" s="102">
        <v>1048</v>
      </c>
      <c r="F739" s="143">
        <v>478660.2</v>
      </c>
      <c r="G739" s="41">
        <v>100</v>
      </c>
      <c r="H739" s="50">
        <f t="shared" si="129"/>
        <v>478660.2</v>
      </c>
      <c r="I739" s="50">
        <f t="shared" si="125"/>
        <v>0</v>
      </c>
      <c r="J739" s="50">
        <f t="shared" si="126"/>
        <v>456.7368320610687</v>
      </c>
      <c r="K739" s="50">
        <f t="shared" si="127"/>
        <v>1730.1108557785099</v>
      </c>
      <c r="L739" s="50">
        <f t="shared" si="128"/>
        <v>1848399.296128286</v>
      </c>
      <c r="M739" s="50"/>
      <c r="N739" s="93">
        <f t="shared" si="124"/>
        <v>1848399.296128286</v>
      </c>
      <c r="O739" s="33"/>
    </row>
    <row r="740" spans="1:15" s="31" customFormat="1" x14ac:dyDescent="0.25">
      <c r="A740" s="35"/>
      <c r="B740" s="51" t="s">
        <v>512</v>
      </c>
      <c r="C740" s="35">
        <v>4</v>
      </c>
      <c r="D740" s="55">
        <v>27.158000000000001</v>
      </c>
      <c r="E740" s="102">
        <v>1320</v>
      </c>
      <c r="F740" s="143">
        <v>631032</v>
      </c>
      <c r="G740" s="41">
        <v>100</v>
      </c>
      <c r="H740" s="50">
        <f t="shared" si="129"/>
        <v>631032</v>
      </c>
      <c r="I740" s="50">
        <f t="shared" si="125"/>
        <v>0</v>
      </c>
      <c r="J740" s="50">
        <f t="shared" si="126"/>
        <v>478.05454545454546</v>
      </c>
      <c r="K740" s="50">
        <f t="shared" si="127"/>
        <v>1708.7931423850332</v>
      </c>
      <c r="L740" s="50">
        <f t="shared" si="128"/>
        <v>1935437.8512560264</v>
      </c>
      <c r="M740" s="50"/>
      <c r="N740" s="93">
        <f t="shared" si="124"/>
        <v>1935437.8512560264</v>
      </c>
      <c r="O740" s="33"/>
    </row>
    <row r="741" spans="1:15" s="31" customFormat="1" x14ac:dyDescent="0.25">
      <c r="A741" s="35"/>
      <c r="B741" s="51" t="s">
        <v>513</v>
      </c>
      <c r="C741" s="35">
        <v>4</v>
      </c>
      <c r="D741" s="55">
        <v>12.5047</v>
      </c>
      <c r="E741" s="102">
        <v>469</v>
      </c>
      <c r="F741" s="143">
        <v>471003.5</v>
      </c>
      <c r="G741" s="41">
        <v>100</v>
      </c>
      <c r="H741" s="50">
        <f t="shared" si="129"/>
        <v>471003.5</v>
      </c>
      <c r="I741" s="50">
        <f t="shared" si="125"/>
        <v>0</v>
      </c>
      <c r="J741" s="50">
        <f t="shared" si="126"/>
        <v>1004.2718550106609</v>
      </c>
      <c r="K741" s="50">
        <f t="shared" si="127"/>
        <v>1182.5758328289176</v>
      </c>
      <c r="L741" s="50">
        <f t="shared" si="128"/>
        <v>1177925.2952188184</v>
      </c>
      <c r="M741" s="50"/>
      <c r="N741" s="93">
        <f t="shared" si="124"/>
        <v>1177925.2952188184</v>
      </c>
      <c r="O741" s="33"/>
    </row>
    <row r="742" spans="1:15" s="31" customFormat="1" x14ac:dyDescent="0.25">
      <c r="A742" s="35"/>
      <c r="B742" s="51" t="s">
        <v>514</v>
      </c>
      <c r="C742" s="35">
        <v>4</v>
      </c>
      <c r="D742" s="55">
        <v>20.348699999999997</v>
      </c>
      <c r="E742" s="102">
        <v>758</v>
      </c>
      <c r="F742" s="143">
        <v>939333.3</v>
      </c>
      <c r="G742" s="41">
        <v>100</v>
      </c>
      <c r="H742" s="50">
        <f t="shared" si="129"/>
        <v>939333.3</v>
      </c>
      <c r="I742" s="50">
        <f t="shared" si="125"/>
        <v>0</v>
      </c>
      <c r="J742" s="50">
        <f t="shared" si="126"/>
        <v>1239.2259894459103</v>
      </c>
      <c r="K742" s="50">
        <f t="shared" si="127"/>
        <v>947.62169839366834</v>
      </c>
      <c r="L742" s="50">
        <f t="shared" si="128"/>
        <v>1110350.5983172809</v>
      </c>
      <c r="M742" s="50"/>
      <c r="N742" s="93">
        <f t="shared" si="124"/>
        <v>1110350.5983172809</v>
      </c>
      <c r="O742" s="33"/>
    </row>
    <row r="743" spans="1:15" s="31" customFormat="1" x14ac:dyDescent="0.25">
      <c r="A743" s="35"/>
      <c r="B743" s="51" t="s">
        <v>861</v>
      </c>
      <c r="C743" s="35">
        <v>3</v>
      </c>
      <c r="D743" s="55">
        <v>33.518300000000004</v>
      </c>
      <c r="E743" s="102">
        <v>8994</v>
      </c>
      <c r="F743" s="143">
        <v>39689344.399999999</v>
      </c>
      <c r="G743" s="41">
        <v>50</v>
      </c>
      <c r="H743" s="50">
        <f t="shared" si="129"/>
        <v>19844672.199999999</v>
      </c>
      <c r="I743" s="50">
        <f t="shared" si="125"/>
        <v>19844672.199999999</v>
      </c>
      <c r="J743" s="50">
        <f t="shared" si="126"/>
        <v>4412.8690682677343</v>
      </c>
      <c r="K743" s="50">
        <f t="shared" si="127"/>
        <v>-2226.0213804281557</v>
      </c>
      <c r="L743" s="50">
        <f t="shared" si="128"/>
        <v>2741828.8396526431</v>
      </c>
      <c r="M743" s="50"/>
      <c r="N743" s="93">
        <f t="shared" si="124"/>
        <v>2741828.8396526431</v>
      </c>
      <c r="O743" s="33"/>
    </row>
    <row r="744" spans="1:15" s="31" customFormat="1" x14ac:dyDescent="0.25">
      <c r="A744" s="35"/>
      <c r="B744" s="51" t="s">
        <v>515</v>
      </c>
      <c r="C744" s="35">
        <v>4</v>
      </c>
      <c r="D744" s="55">
        <v>46.443300000000001</v>
      </c>
      <c r="E744" s="102">
        <v>984</v>
      </c>
      <c r="F744" s="143">
        <v>479975</v>
      </c>
      <c r="G744" s="41">
        <v>100</v>
      </c>
      <c r="H744" s="50">
        <f t="shared" si="129"/>
        <v>479975</v>
      </c>
      <c r="I744" s="50">
        <f t="shared" si="125"/>
        <v>0</v>
      </c>
      <c r="J744" s="50">
        <f t="shared" si="126"/>
        <v>487.77947154471542</v>
      </c>
      <c r="K744" s="50">
        <f t="shared" si="127"/>
        <v>1699.0682162948633</v>
      </c>
      <c r="L744" s="50">
        <f t="shared" si="128"/>
        <v>1940197.0634843956</v>
      </c>
      <c r="M744" s="50"/>
      <c r="N744" s="93">
        <f t="shared" si="124"/>
        <v>1940197.0634843956</v>
      </c>
      <c r="O744" s="33"/>
    </row>
    <row r="745" spans="1:15" s="31" customFormat="1" x14ac:dyDescent="0.25">
      <c r="A745" s="35"/>
      <c r="B745" s="51" t="s">
        <v>819</v>
      </c>
      <c r="C745" s="35">
        <v>4</v>
      </c>
      <c r="D745" s="55">
        <v>30.5336</v>
      </c>
      <c r="E745" s="102">
        <v>1559</v>
      </c>
      <c r="F745" s="143">
        <v>525384.9</v>
      </c>
      <c r="G745" s="41">
        <v>100</v>
      </c>
      <c r="H745" s="50">
        <f t="shared" si="129"/>
        <v>525384.9</v>
      </c>
      <c r="I745" s="50">
        <f t="shared" si="125"/>
        <v>0</v>
      </c>
      <c r="J745" s="50">
        <f t="shared" si="126"/>
        <v>337.0012187299551</v>
      </c>
      <c r="K745" s="50">
        <f t="shared" si="127"/>
        <v>1849.8464691096235</v>
      </c>
      <c r="L745" s="50">
        <f t="shared" si="128"/>
        <v>2138484.1178512713</v>
      </c>
      <c r="M745" s="50"/>
      <c r="N745" s="93">
        <f t="shared" si="124"/>
        <v>2138484.1178512713</v>
      </c>
      <c r="O745" s="33"/>
    </row>
    <row r="746" spans="1:15" s="31" customFormat="1" x14ac:dyDescent="0.25">
      <c r="A746" s="35"/>
      <c r="B746" s="51" t="s">
        <v>516</v>
      </c>
      <c r="C746" s="35">
        <v>4</v>
      </c>
      <c r="D746" s="55">
        <v>32.883499999999998</v>
      </c>
      <c r="E746" s="102">
        <v>1123</v>
      </c>
      <c r="F746" s="143">
        <v>717023.6</v>
      </c>
      <c r="G746" s="41">
        <v>100</v>
      </c>
      <c r="H746" s="50">
        <f t="shared" si="129"/>
        <v>717023.6</v>
      </c>
      <c r="I746" s="50">
        <f t="shared" si="125"/>
        <v>0</v>
      </c>
      <c r="J746" s="50">
        <f t="shared" si="126"/>
        <v>638.48940338379339</v>
      </c>
      <c r="K746" s="50">
        <f t="shared" si="127"/>
        <v>1548.3582844557852</v>
      </c>
      <c r="L746" s="50">
        <f t="shared" si="128"/>
        <v>1779396.2752284601</v>
      </c>
      <c r="M746" s="50"/>
      <c r="N746" s="93">
        <f t="shared" si="124"/>
        <v>1779396.2752284601</v>
      </c>
      <c r="O746" s="33"/>
    </row>
    <row r="747" spans="1:15" s="31" customFormat="1" x14ac:dyDescent="0.25">
      <c r="A747" s="35"/>
      <c r="B747" s="51" t="s">
        <v>820</v>
      </c>
      <c r="C747" s="35">
        <v>4</v>
      </c>
      <c r="D747" s="55">
        <v>39.14</v>
      </c>
      <c r="E747" s="102">
        <v>1873</v>
      </c>
      <c r="F747" s="143">
        <v>1455481.5</v>
      </c>
      <c r="G747" s="41">
        <v>100</v>
      </c>
      <c r="H747" s="50">
        <f t="shared" si="129"/>
        <v>1455481.5</v>
      </c>
      <c r="I747" s="50">
        <f t="shared" si="125"/>
        <v>0</v>
      </c>
      <c r="J747" s="50">
        <f t="shared" si="126"/>
        <v>777.08569140416444</v>
      </c>
      <c r="K747" s="50">
        <f t="shared" si="127"/>
        <v>1409.7619964354142</v>
      </c>
      <c r="L747" s="50">
        <f t="shared" si="128"/>
        <v>1913228.2081410021</v>
      </c>
      <c r="M747" s="50"/>
      <c r="N747" s="93">
        <f t="shared" si="124"/>
        <v>1913228.2081410021</v>
      </c>
      <c r="O747" s="33"/>
    </row>
    <row r="748" spans="1:15" s="31" customFormat="1" x14ac:dyDescent="0.25">
      <c r="A748" s="35"/>
      <c r="B748" s="51" t="s">
        <v>517</v>
      </c>
      <c r="C748" s="35">
        <v>4</v>
      </c>
      <c r="D748" s="55">
        <v>12.936300000000001</v>
      </c>
      <c r="E748" s="102">
        <v>554</v>
      </c>
      <c r="F748" s="143">
        <v>773360.6</v>
      </c>
      <c r="G748" s="41">
        <v>100</v>
      </c>
      <c r="H748" s="50">
        <f t="shared" si="129"/>
        <v>773360.6</v>
      </c>
      <c r="I748" s="50">
        <f t="shared" si="125"/>
        <v>0</v>
      </c>
      <c r="J748" s="50">
        <f t="shared" si="126"/>
        <v>1395.9577617328518</v>
      </c>
      <c r="K748" s="50">
        <f t="shared" si="127"/>
        <v>790.88992610672676</v>
      </c>
      <c r="L748" s="50">
        <f t="shared" si="128"/>
        <v>881676.98140420439</v>
      </c>
      <c r="M748" s="50"/>
      <c r="N748" s="93">
        <f t="shared" si="124"/>
        <v>881676.98140420439</v>
      </c>
      <c r="O748" s="33"/>
    </row>
    <row r="749" spans="1:15" s="31" customFormat="1" x14ac:dyDescent="0.25">
      <c r="A749" s="35"/>
      <c r="B749" s="4"/>
      <c r="C749" s="4"/>
      <c r="D749" s="55">
        <v>0</v>
      </c>
      <c r="E749" s="104"/>
      <c r="F749" s="32"/>
      <c r="G749" s="41"/>
      <c r="H749" s="42"/>
      <c r="I749" s="50"/>
      <c r="J749" s="50"/>
      <c r="K749" s="50"/>
      <c r="L749" s="50"/>
      <c r="M749" s="50"/>
      <c r="N749" s="93"/>
      <c r="O749" s="33"/>
    </row>
    <row r="750" spans="1:15" s="31" customFormat="1" x14ac:dyDescent="0.25">
      <c r="A750" s="30" t="s">
        <v>518</v>
      </c>
      <c r="B750" s="43" t="s">
        <v>2</v>
      </c>
      <c r="C750" s="44"/>
      <c r="D750" s="3">
        <v>936.02920000000017</v>
      </c>
      <c r="E750" s="105">
        <f>E751</f>
        <v>46868</v>
      </c>
      <c r="F750" s="37"/>
      <c r="G750" s="41"/>
      <c r="H750" s="37">
        <f>H752</f>
        <v>8537709.5</v>
      </c>
      <c r="I750" s="37">
        <f>I752</f>
        <v>-8537709.5</v>
      </c>
      <c r="J750" s="50"/>
      <c r="K750" s="50"/>
      <c r="L750" s="50"/>
      <c r="M750" s="46">
        <f>M752</f>
        <v>21057158.785722937</v>
      </c>
      <c r="N750" s="91">
        <f t="shared" si="124"/>
        <v>21057158.785722937</v>
      </c>
      <c r="O750" s="33"/>
    </row>
    <row r="751" spans="1:15" s="31" customFormat="1" x14ac:dyDescent="0.25">
      <c r="A751" s="30" t="s">
        <v>518</v>
      </c>
      <c r="B751" s="43" t="s">
        <v>3</v>
      </c>
      <c r="C751" s="44"/>
      <c r="D751" s="3">
        <v>936.02920000000017</v>
      </c>
      <c r="E751" s="105">
        <f>SUM(E753:E780)</f>
        <v>46868</v>
      </c>
      <c r="F751" s="37">
        <f>SUM(F753:F780)</f>
        <v>67250077.400000006</v>
      </c>
      <c r="G751" s="41"/>
      <c r="H751" s="37">
        <f>SUM(H753:H780)</f>
        <v>50174658.399999999</v>
      </c>
      <c r="I751" s="37">
        <f>SUM(I753:I780)</f>
        <v>17075419</v>
      </c>
      <c r="J751" s="50"/>
      <c r="K751" s="50"/>
      <c r="L751" s="37">
        <f>SUM(L753:L780)</f>
        <v>50257468.098993152</v>
      </c>
      <c r="M751" s="50"/>
      <c r="N751" s="91">
        <f t="shared" si="124"/>
        <v>50257468.098993152</v>
      </c>
      <c r="O751" s="33"/>
    </row>
    <row r="752" spans="1:15" s="31" customFormat="1" x14ac:dyDescent="0.25">
      <c r="A752" s="35"/>
      <c r="B752" s="51" t="s">
        <v>26</v>
      </c>
      <c r="C752" s="35">
        <v>2</v>
      </c>
      <c r="D752" s="55">
        <v>0</v>
      </c>
      <c r="E752" s="108"/>
      <c r="F752" s="50"/>
      <c r="G752" s="41">
        <v>25</v>
      </c>
      <c r="H752" s="50">
        <f>F773*G752/100</f>
        <v>8537709.5</v>
      </c>
      <c r="I752" s="50">
        <f t="shared" si="125"/>
        <v>-8537709.5</v>
      </c>
      <c r="J752" s="50"/>
      <c r="K752" s="50"/>
      <c r="L752" s="50"/>
      <c r="M752" s="50">
        <f>($L$7*$L$8*E750/$L$10)+($L$7*$L$9*D750/$L$11)</f>
        <v>21057158.785722937</v>
      </c>
      <c r="N752" s="93">
        <f t="shared" si="124"/>
        <v>21057158.785722937</v>
      </c>
      <c r="O752" s="33"/>
    </row>
    <row r="753" spans="1:15" s="31" customFormat="1" x14ac:dyDescent="0.25">
      <c r="A753" s="35"/>
      <c r="B753" s="51" t="s">
        <v>519</v>
      </c>
      <c r="C753" s="35">
        <v>4</v>
      </c>
      <c r="D753" s="55">
        <v>24.559899999999999</v>
      </c>
      <c r="E753" s="102">
        <v>612</v>
      </c>
      <c r="F753" s="144">
        <v>1111460</v>
      </c>
      <c r="G753" s="41">
        <v>100</v>
      </c>
      <c r="H753" s="50">
        <f>F753*G753/100</f>
        <v>1111460</v>
      </c>
      <c r="I753" s="50">
        <f t="shared" si="125"/>
        <v>0</v>
      </c>
      <c r="J753" s="50">
        <f t="shared" ref="J753:J780" si="130">F753/E753</f>
        <v>1816.1111111111111</v>
      </c>
      <c r="K753" s="50">
        <f t="shared" ref="K753:K780" si="131">$J$11*$J$19-J753</f>
        <v>370.73657672846753</v>
      </c>
      <c r="L753" s="50">
        <f t="shared" ref="L753:L780" si="132">IF(K753&gt;0,$J$7*$J$8*(K753/$K$19),0)+$J$7*$J$9*(E753/$E$19)+$J$7*$J$10*(D753/$D$19)</f>
        <v>617081.78964606987</v>
      </c>
      <c r="M753" s="50"/>
      <c r="N753" s="93">
        <f t="shared" si="124"/>
        <v>617081.78964606987</v>
      </c>
      <c r="O753" s="33"/>
    </row>
    <row r="754" spans="1:15" s="31" customFormat="1" x14ac:dyDescent="0.25">
      <c r="A754" s="35"/>
      <c r="B754" s="51" t="s">
        <v>520</v>
      </c>
      <c r="C754" s="35">
        <v>4</v>
      </c>
      <c r="D754" s="55">
        <v>24.404599999999999</v>
      </c>
      <c r="E754" s="102">
        <v>1550</v>
      </c>
      <c r="F754" s="144">
        <v>558066.80000000005</v>
      </c>
      <c r="G754" s="41">
        <v>100</v>
      </c>
      <c r="H754" s="50">
        <f t="shared" ref="H754:H780" si="133">F754*G754/100</f>
        <v>558066.80000000005</v>
      </c>
      <c r="I754" s="50">
        <f t="shared" si="125"/>
        <v>0</v>
      </c>
      <c r="J754" s="50">
        <f t="shared" si="130"/>
        <v>360.0430967741936</v>
      </c>
      <c r="K754" s="50">
        <f t="shared" si="131"/>
        <v>1826.804591065385</v>
      </c>
      <c r="L754" s="50">
        <f t="shared" si="132"/>
        <v>2082558.5582871416</v>
      </c>
      <c r="M754" s="50"/>
      <c r="N754" s="93">
        <f t="shared" si="124"/>
        <v>2082558.5582871416</v>
      </c>
      <c r="O754" s="33"/>
    </row>
    <row r="755" spans="1:15" s="31" customFormat="1" x14ac:dyDescent="0.25">
      <c r="A755" s="35"/>
      <c r="B755" s="51" t="s">
        <v>821</v>
      </c>
      <c r="C755" s="35">
        <v>4</v>
      </c>
      <c r="D755" s="55">
        <v>26.257899999999999</v>
      </c>
      <c r="E755" s="102">
        <v>1333</v>
      </c>
      <c r="F755" s="144">
        <v>690993</v>
      </c>
      <c r="G755" s="41">
        <v>100</v>
      </c>
      <c r="H755" s="50">
        <f t="shared" si="133"/>
        <v>690993</v>
      </c>
      <c r="I755" s="50">
        <f t="shared" si="125"/>
        <v>0</v>
      </c>
      <c r="J755" s="50">
        <f t="shared" si="130"/>
        <v>518.37434358589644</v>
      </c>
      <c r="K755" s="50">
        <f t="shared" si="131"/>
        <v>1668.4733442536822</v>
      </c>
      <c r="L755" s="50">
        <f t="shared" si="132"/>
        <v>1900850.8561918614</v>
      </c>
      <c r="M755" s="50"/>
      <c r="N755" s="93">
        <f t="shared" si="124"/>
        <v>1900850.8561918614</v>
      </c>
      <c r="O755" s="33"/>
    </row>
    <row r="756" spans="1:15" s="31" customFormat="1" x14ac:dyDescent="0.25">
      <c r="A756" s="35"/>
      <c r="B756" s="51" t="s">
        <v>521</v>
      </c>
      <c r="C756" s="35">
        <v>4</v>
      </c>
      <c r="D756" s="55">
        <v>28.290900000000004</v>
      </c>
      <c r="E756" s="102">
        <v>1017</v>
      </c>
      <c r="F756" s="144">
        <v>444497.8</v>
      </c>
      <c r="G756" s="41">
        <v>100</v>
      </c>
      <c r="H756" s="50">
        <f t="shared" si="133"/>
        <v>444497.8</v>
      </c>
      <c r="I756" s="50">
        <f t="shared" si="125"/>
        <v>0</v>
      </c>
      <c r="J756" s="50">
        <f t="shared" si="130"/>
        <v>437.0676499508358</v>
      </c>
      <c r="K756" s="50">
        <f t="shared" si="131"/>
        <v>1749.7800378887428</v>
      </c>
      <c r="L756" s="50">
        <f t="shared" si="132"/>
        <v>1889536.1815224595</v>
      </c>
      <c r="M756" s="50"/>
      <c r="N756" s="93">
        <f t="shared" si="124"/>
        <v>1889536.1815224595</v>
      </c>
      <c r="O756" s="33"/>
    </row>
    <row r="757" spans="1:15" s="31" customFormat="1" x14ac:dyDescent="0.25">
      <c r="A757" s="35"/>
      <c r="B757" s="51" t="s">
        <v>822</v>
      </c>
      <c r="C757" s="35">
        <v>4</v>
      </c>
      <c r="D757" s="55">
        <v>58.626199999999997</v>
      </c>
      <c r="E757" s="102">
        <v>4300</v>
      </c>
      <c r="F757" s="144">
        <v>5299447</v>
      </c>
      <c r="G757" s="41">
        <v>100</v>
      </c>
      <c r="H757" s="50">
        <f t="shared" si="133"/>
        <v>5299447</v>
      </c>
      <c r="I757" s="50">
        <f t="shared" si="125"/>
        <v>0</v>
      </c>
      <c r="J757" s="50">
        <f t="shared" si="130"/>
        <v>1232.4295348837209</v>
      </c>
      <c r="K757" s="50">
        <f t="shared" si="131"/>
        <v>954.41815295585775</v>
      </c>
      <c r="L757" s="50">
        <f t="shared" si="132"/>
        <v>2336403.8125949204</v>
      </c>
      <c r="M757" s="50"/>
      <c r="N757" s="93">
        <f t="shared" si="124"/>
        <v>2336403.8125949204</v>
      </c>
      <c r="O757" s="33"/>
    </row>
    <row r="758" spans="1:15" s="31" customFormat="1" x14ac:dyDescent="0.25">
      <c r="A758" s="35"/>
      <c r="B758" s="51" t="s">
        <v>398</v>
      </c>
      <c r="C758" s="35">
        <v>4</v>
      </c>
      <c r="D758" s="55">
        <v>75.002099999999999</v>
      </c>
      <c r="E758" s="102">
        <v>2712</v>
      </c>
      <c r="F758" s="144">
        <v>4989875.2</v>
      </c>
      <c r="G758" s="41">
        <v>100</v>
      </c>
      <c r="H758" s="50">
        <f t="shared" si="133"/>
        <v>4989875.2</v>
      </c>
      <c r="I758" s="50">
        <f t="shared" si="125"/>
        <v>0</v>
      </c>
      <c r="J758" s="50">
        <f t="shared" si="130"/>
        <v>1839.9244837758113</v>
      </c>
      <c r="K758" s="50">
        <f t="shared" si="131"/>
        <v>346.92320406376734</v>
      </c>
      <c r="L758" s="50">
        <f t="shared" si="132"/>
        <v>1476695.2808364138</v>
      </c>
      <c r="M758" s="50"/>
      <c r="N758" s="93">
        <f t="shared" si="124"/>
        <v>1476695.2808364138</v>
      </c>
      <c r="O758" s="33"/>
    </row>
    <row r="759" spans="1:15" s="31" customFormat="1" x14ac:dyDescent="0.25">
      <c r="A759" s="35"/>
      <c r="B759" s="51" t="s">
        <v>522</v>
      </c>
      <c r="C759" s="35">
        <v>4</v>
      </c>
      <c r="D759" s="55">
        <v>13.497699999999998</v>
      </c>
      <c r="E759" s="102">
        <v>660</v>
      </c>
      <c r="F759" s="144">
        <v>277055.7</v>
      </c>
      <c r="G759" s="41">
        <v>100</v>
      </c>
      <c r="H759" s="50">
        <f t="shared" si="133"/>
        <v>277055.7</v>
      </c>
      <c r="I759" s="50">
        <f t="shared" si="125"/>
        <v>0</v>
      </c>
      <c r="J759" s="50">
        <f t="shared" si="130"/>
        <v>419.78136363636366</v>
      </c>
      <c r="K759" s="50">
        <f t="shared" si="131"/>
        <v>1767.0663242032149</v>
      </c>
      <c r="L759" s="50">
        <f t="shared" si="132"/>
        <v>1719432.2329753204</v>
      </c>
      <c r="M759" s="50"/>
      <c r="N759" s="93">
        <f t="shared" si="124"/>
        <v>1719432.2329753204</v>
      </c>
      <c r="O759" s="33"/>
    </row>
    <row r="760" spans="1:15" s="31" customFormat="1" x14ac:dyDescent="0.25">
      <c r="A760" s="35"/>
      <c r="B760" s="51" t="s">
        <v>523</v>
      </c>
      <c r="C760" s="35">
        <v>4</v>
      </c>
      <c r="D760" s="55">
        <v>33.961999999999996</v>
      </c>
      <c r="E760" s="102">
        <v>1202</v>
      </c>
      <c r="F760" s="144">
        <v>657537.69999999995</v>
      </c>
      <c r="G760" s="41">
        <v>100</v>
      </c>
      <c r="H760" s="50">
        <f t="shared" si="133"/>
        <v>657537.69999999995</v>
      </c>
      <c r="I760" s="50">
        <f t="shared" si="125"/>
        <v>0</v>
      </c>
      <c r="J760" s="50">
        <f t="shared" si="130"/>
        <v>547.03635607321132</v>
      </c>
      <c r="K760" s="50">
        <f t="shared" si="131"/>
        <v>1639.8113317663674</v>
      </c>
      <c r="L760" s="50">
        <f t="shared" si="132"/>
        <v>1883248.0737014648</v>
      </c>
      <c r="M760" s="50"/>
      <c r="N760" s="93">
        <f t="shared" si="124"/>
        <v>1883248.0737014648</v>
      </c>
      <c r="O760" s="33"/>
    </row>
    <row r="761" spans="1:15" s="31" customFormat="1" x14ac:dyDescent="0.25">
      <c r="A761" s="35"/>
      <c r="B761" s="51" t="s">
        <v>524</v>
      </c>
      <c r="C761" s="35">
        <v>4</v>
      </c>
      <c r="D761" s="55">
        <v>19.2516</v>
      </c>
      <c r="E761" s="102">
        <v>747</v>
      </c>
      <c r="F761" s="144">
        <v>429515.9</v>
      </c>
      <c r="G761" s="41">
        <v>100</v>
      </c>
      <c r="H761" s="50">
        <f t="shared" si="133"/>
        <v>429515.9</v>
      </c>
      <c r="I761" s="50">
        <f t="shared" si="125"/>
        <v>0</v>
      </c>
      <c r="J761" s="50">
        <f t="shared" si="130"/>
        <v>574.98781793842033</v>
      </c>
      <c r="K761" s="50">
        <f t="shared" si="131"/>
        <v>1611.8598699011582</v>
      </c>
      <c r="L761" s="50">
        <f t="shared" si="132"/>
        <v>1648499.5614783349</v>
      </c>
      <c r="M761" s="50"/>
      <c r="N761" s="93">
        <f t="shared" si="124"/>
        <v>1648499.5614783349</v>
      </c>
      <c r="O761" s="33"/>
    </row>
    <row r="762" spans="1:15" s="31" customFormat="1" x14ac:dyDescent="0.25">
      <c r="A762" s="35"/>
      <c r="B762" s="51" t="s">
        <v>297</v>
      </c>
      <c r="C762" s="35">
        <v>4</v>
      </c>
      <c r="D762" s="55">
        <v>32.711999999999996</v>
      </c>
      <c r="E762" s="102">
        <v>1598</v>
      </c>
      <c r="F762" s="144">
        <v>1294668.6000000001</v>
      </c>
      <c r="G762" s="41">
        <v>100</v>
      </c>
      <c r="H762" s="50">
        <f t="shared" si="133"/>
        <v>1294668.6000000001</v>
      </c>
      <c r="I762" s="50">
        <f t="shared" si="125"/>
        <v>0</v>
      </c>
      <c r="J762" s="50">
        <f t="shared" si="130"/>
        <v>810.18060075093877</v>
      </c>
      <c r="K762" s="50">
        <f t="shared" si="131"/>
        <v>1376.6670870886398</v>
      </c>
      <c r="L762" s="50">
        <f t="shared" si="132"/>
        <v>1771810.6785114335</v>
      </c>
      <c r="M762" s="50"/>
      <c r="N762" s="93">
        <f t="shared" si="124"/>
        <v>1771810.6785114335</v>
      </c>
      <c r="O762" s="33"/>
    </row>
    <row r="763" spans="1:15" s="31" customFormat="1" x14ac:dyDescent="0.25">
      <c r="A763" s="35"/>
      <c r="B763" s="51" t="s">
        <v>132</v>
      </c>
      <c r="C763" s="35">
        <v>4</v>
      </c>
      <c r="D763" s="55">
        <v>16.431900000000002</v>
      </c>
      <c r="E763" s="102">
        <v>605</v>
      </c>
      <c r="F763" s="144">
        <v>479798.2</v>
      </c>
      <c r="G763" s="41">
        <v>100</v>
      </c>
      <c r="H763" s="50">
        <f t="shared" si="133"/>
        <v>479798.2</v>
      </c>
      <c r="I763" s="50">
        <f t="shared" si="125"/>
        <v>0</v>
      </c>
      <c r="J763" s="50">
        <f t="shared" si="130"/>
        <v>793.05487603305789</v>
      </c>
      <c r="K763" s="50">
        <f t="shared" si="131"/>
        <v>1393.7928118065206</v>
      </c>
      <c r="L763" s="50">
        <f t="shared" si="132"/>
        <v>1412644.1004661173</v>
      </c>
      <c r="M763" s="50"/>
      <c r="N763" s="93">
        <f t="shared" si="124"/>
        <v>1412644.1004661173</v>
      </c>
      <c r="O763" s="33"/>
    </row>
    <row r="764" spans="1:15" s="31" customFormat="1" x14ac:dyDescent="0.25">
      <c r="A764" s="35"/>
      <c r="B764" s="51" t="s">
        <v>525</v>
      </c>
      <c r="C764" s="35">
        <v>4</v>
      </c>
      <c r="D764" s="55">
        <v>39.871500000000005</v>
      </c>
      <c r="E764" s="102">
        <v>820</v>
      </c>
      <c r="F764" s="144">
        <v>693081.2</v>
      </c>
      <c r="G764" s="41">
        <v>100</v>
      </c>
      <c r="H764" s="50">
        <f t="shared" si="133"/>
        <v>693081.2</v>
      </c>
      <c r="I764" s="50">
        <f t="shared" si="125"/>
        <v>0</v>
      </c>
      <c r="J764" s="50">
        <f t="shared" si="130"/>
        <v>845.22097560975601</v>
      </c>
      <c r="K764" s="50">
        <f t="shared" si="131"/>
        <v>1341.6267122298227</v>
      </c>
      <c r="L764" s="50">
        <f t="shared" si="132"/>
        <v>1562183.2882504149</v>
      </c>
      <c r="M764" s="50"/>
      <c r="N764" s="93">
        <f t="shared" si="124"/>
        <v>1562183.2882504149</v>
      </c>
      <c r="O764" s="33"/>
    </row>
    <row r="765" spans="1:15" s="31" customFormat="1" x14ac:dyDescent="0.25">
      <c r="A765" s="35"/>
      <c r="B765" s="51" t="s">
        <v>70</v>
      </c>
      <c r="C765" s="35">
        <v>4</v>
      </c>
      <c r="D765" s="55">
        <v>61.625299999999996</v>
      </c>
      <c r="E765" s="102">
        <v>3425</v>
      </c>
      <c r="F765" s="144">
        <v>1942218.3</v>
      </c>
      <c r="G765" s="41">
        <v>100</v>
      </c>
      <c r="H765" s="50">
        <f t="shared" si="133"/>
        <v>1942218.3</v>
      </c>
      <c r="I765" s="50">
        <f t="shared" si="125"/>
        <v>0</v>
      </c>
      <c r="J765" s="50">
        <f t="shared" si="130"/>
        <v>567.07103649635042</v>
      </c>
      <c r="K765" s="50">
        <f t="shared" si="131"/>
        <v>1619.7766513432282</v>
      </c>
      <c r="L765" s="50">
        <f t="shared" si="132"/>
        <v>2653124.1785256476</v>
      </c>
      <c r="M765" s="50"/>
      <c r="N765" s="93">
        <f t="shared" si="124"/>
        <v>2653124.1785256476</v>
      </c>
      <c r="O765" s="33"/>
    </row>
    <row r="766" spans="1:15" s="31" customFormat="1" x14ac:dyDescent="0.25">
      <c r="A766" s="35"/>
      <c r="B766" s="51" t="s">
        <v>526</v>
      </c>
      <c r="C766" s="35">
        <v>4</v>
      </c>
      <c r="D766" s="55">
        <v>43.096600000000002</v>
      </c>
      <c r="E766" s="102">
        <v>2548</v>
      </c>
      <c r="F766" s="144">
        <v>1260196.8</v>
      </c>
      <c r="G766" s="41">
        <v>100</v>
      </c>
      <c r="H766" s="50">
        <f t="shared" si="133"/>
        <v>1260196.8</v>
      </c>
      <c r="I766" s="50">
        <f t="shared" si="125"/>
        <v>0</v>
      </c>
      <c r="J766" s="50">
        <f t="shared" si="130"/>
        <v>494.58273155416015</v>
      </c>
      <c r="K766" s="50">
        <f t="shared" si="131"/>
        <v>1692.2649562854185</v>
      </c>
      <c r="L766" s="50">
        <f t="shared" si="132"/>
        <v>2359908.5599304857</v>
      </c>
      <c r="M766" s="50"/>
      <c r="N766" s="93">
        <f t="shared" si="124"/>
        <v>2359908.5599304857</v>
      </c>
      <c r="O766" s="33"/>
    </row>
    <row r="767" spans="1:15" s="31" customFormat="1" x14ac:dyDescent="0.25">
      <c r="A767" s="35"/>
      <c r="B767" s="51" t="s">
        <v>527</v>
      </c>
      <c r="C767" s="35">
        <v>4</v>
      </c>
      <c r="D767" s="55">
        <v>19.396799999999999</v>
      </c>
      <c r="E767" s="102">
        <v>864</v>
      </c>
      <c r="F767" s="144">
        <v>486537.9</v>
      </c>
      <c r="G767" s="41">
        <v>100</v>
      </c>
      <c r="H767" s="50">
        <f t="shared" si="133"/>
        <v>486537.9</v>
      </c>
      <c r="I767" s="50">
        <f t="shared" si="125"/>
        <v>0</v>
      </c>
      <c r="J767" s="50">
        <f t="shared" si="130"/>
        <v>563.12256944444448</v>
      </c>
      <c r="K767" s="50">
        <f t="shared" si="131"/>
        <v>1623.7251183951341</v>
      </c>
      <c r="L767" s="50">
        <f t="shared" si="132"/>
        <v>1692314.3767554634</v>
      </c>
      <c r="M767" s="50"/>
      <c r="N767" s="93">
        <f t="shared" si="124"/>
        <v>1692314.3767554634</v>
      </c>
      <c r="O767" s="33"/>
    </row>
    <row r="768" spans="1:15" s="31" customFormat="1" x14ac:dyDescent="0.25">
      <c r="A768" s="35"/>
      <c r="B768" s="51" t="s">
        <v>528</v>
      </c>
      <c r="C768" s="35">
        <v>4</v>
      </c>
      <c r="D768" s="55">
        <v>14.632000000000001</v>
      </c>
      <c r="E768" s="102">
        <v>453</v>
      </c>
      <c r="F768" s="144">
        <v>364583</v>
      </c>
      <c r="G768" s="41">
        <v>100</v>
      </c>
      <c r="H768" s="50">
        <f t="shared" si="133"/>
        <v>364583</v>
      </c>
      <c r="I768" s="50">
        <f t="shared" si="125"/>
        <v>0</v>
      </c>
      <c r="J768" s="50">
        <f t="shared" si="130"/>
        <v>804.81898454746135</v>
      </c>
      <c r="K768" s="50">
        <f t="shared" si="131"/>
        <v>1382.0287032921174</v>
      </c>
      <c r="L768" s="50">
        <f t="shared" si="132"/>
        <v>1349692.5870365396</v>
      </c>
      <c r="M768" s="50"/>
      <c r="N768" s="93">
        <f t="shared" si="124"/>
        <v>1349692.5870365396</v>
      </c>
      <c r="O768" s="33"/>
    </row>
    <row r="769" spans="1:15" s="31" customFormat="1" x14ac:dyDescent="0.25">
      <c r="A769" s="35"/>
      <c r="B769" s="51" t="s">
        <v>529</v>
      </c>
      <c r="C769" s="35">
        <v>4</v>
      </c>
      <c r="D769" s="55">
        <v>26.194400000000002</v>
      </c>
      <c r="E769" s="102">
        <v>909</v>
      </c>
      <c r="F769" s="144">
        <v>674718.3</v>
      </c>
      <c r="G769" s="41">
        <v>100</v>
      </c>
      <c r="H769" s="50">
        <f t="shared" si="133"/>
        <v>674718.3</v>
      </c>
      <c r="I769" s="50">
        <f t="shared" si="125"/>
        <v>0</v>
      </c>
      <c r="J769" s="50">
        <f t="shared" si="130"/>
        <v>742.26435643564366</v>
      </c>
      <c r="K769" s="50">
        <f t="shared" si="131"/>
        <v>1444.5833314039351</v>
      </c>
      <c r="L769" s="50">
        <f t="shared" si="132"/>
        <v>1595584.4400752389</v>
      </c>
      <c r="M769" s="50"/>
      <c r="N769" s="93">
        <f t="shared" si="124"/>
        <v>1595584.4400752389</v>
      </c>
      <c r="O769" s="33"/>
    </row>
    <row r="770" spans="1:15" s="31" customFormat="1" x14ac:dyDescent="0.25">
      <c r="A770" s="35"/>
      <c r="B770" s="51" t="s">
        <v>530</v>
      </c>
      <c r="C770" s="35">
        <v>4</v>
      </c>
      <c r="D770" s="55">
        <v>27.970300000000002</v>
      </c>
      <c r="E770" s="102">
        <v>1254</v>
      </c>
      <c r="F770" s="144">
        <v>755936.9</v>
      </c>
      <c r="G770" s="41">
        <v>100</v>
      </c>
      <c r="H770" s="50">
        <f t="shared" si="133"/>
        <v>755936.9</v>
      </c>
      <c r="I770" s="50">
        <f t="shared" si="125"/>
        <v>0</v>
      </c>
      <c r="J770" s="50">
        <f t="shared" si="130"/>
        <v>602.82049441786285</v>
      </c>
      <c r="K770" s="50">
        <f t="shared" si="131"/>
        <v>1584.0271934217158</v>
      </c>
      <c r="L770" s="50">
        <f t="shared" si="132"/>
        <v>1818429.1259562604</v>
      </c>
      <c r="M770" s="50"/>
      <c r="N770" s="93">
        <f t="shared" ref="N770:N833" si="134">L770+M770</f>
        <v>1818429.1259562604</v>
      </c>
      <c r="O770" s="33"/>
    </row>
    <row r="771" spans="1:15" s="31" customFormat="1" x14ac:dyDescent="0.25">
      <c r="A771" s="35"/>
      <c r="B771" s="51" t="s">
        <v>531</v>
      </c>
      <c r="C771" s="35">
        <v>4</v>
      </c>
      <c r="D771" s="55">
        <v>32.350300000000004</v>
      </c>
      <c r="E771" s="102">
        <v>1325</v>
      </c>
      <c r="F771" s="144">
        <v>726923.2</v>
      </c>
      <c r="G771" s="41">
        <v>100</v>
      </c>
      <c r="H771" s="50">
        <f t="shared" si="133"/>
        <v>726923.2</v>
      </c>
      <c r="I771" s="50">
        <f t="shared" si="125"/>
        <v>0</v>
      </c>
      <c r="J771" s="50">
        <f t="shared" si="130"/>
        <v>548.62128301886787</v>
      </c>
      <c r="K771" s="50">
        <f t="shared" si="131"/>
        <v>1638.2264048207107</v>
      </c>
      <c r="L771" s="50">
        <f t="shared" si="132"/>
        <v>1907826.4834452544</v>
      </c>
      <c r="M771" s="50"/>
      <c r="N771" s="93">
        <f t="shared" si="134"/>
        <v>1907826.4834452544</v>
      </c>
      <c r="O771" s="33"/>
    </row>
    <row r="772" spans="1:15" s="31" customFormat="1" x14ac:dyDescent="0.25">
      <c r="A772" s="35"/>
      <c r="B772" s="51" t="s">
        <v>532</v>
      </c>
      <c r="C772" s="35">
        <v>4</v>
      </c>
      <c r="D772" s="55">
        <v>49.196099999999994</v>
      </c>
      <c r="E772" s="102">
        <v>2390</v>
      </c>
      <c r="F772" s="144">
        <v>2605998.5</v>
      </c>
      <c r="G772" s="41">
        <v>100</v>
      </c>
      <c r="H772" s="50">
        <f t="shared" si="133"/>
        <v>2605998.5</v>
      </c>
      <c r="I772" s="50">
        <f t="shared" ref="I772:I835" si="135">F772-H772</f>
        <v>0</v>
      </c>
      <c r="J772" s="50">
        <f t="shared" si="130"/>
        <v>1090.3759414225942</v>
      </c>
      <c r="K772" s="50">
        <f t="shared" si="131"/>
        <v>1096.4717464169844</v>
      </c>
      <c r="L772" s="50">
        <f t="shared" si="132"/>
        <v>1858241.7619181075</v>
      </c>
      <c r="M772" s="50"/>
      <c r="N772" s="93">
        <f t="shared" si="134"/>
        <v>1858241.7619181075</v>
      </c>
      <c r="O772" s="33"/>
    </row>
    <row r="773" spans="1:15" s="31" customFormat="1" x14ac:dyDescent="0.25">
      <c r="A773" s="35"/>
      <c r="B773" s="51" t="s">
        <v>866</v>
      </c>
      <c r="C773" s="35">
        <v>3</v>
      </c>
      <c r="D773" s="55">
        <v>52.1601</v>
      </c>
      <c r="E773" s="102">
        <v>6229</v>
      </c>
      <c r="F773" s="144">
        <v>34150838</v>
      </c>
      <c r="G773" s="41">
        <v>50</v>
      </c>
      <c r="H773" s="50">
        <f t="shared" si="133"/>
        <v>17075419</v>
      </c>
      <c r="I773" s="50">
        <f t="shared" si="135"/>
        <v>17075419</v>
      </c>
      <c r="J773" s="50">
        <f t="shared" si="130"/>
        <v>5482.5554663669927</v>
      </c>
      <c r="K773" s="50">
        <f t="shared" si="131"/>
        <v>-3295.7077785274141</v>
      </c>
      <c r="L773" s="50">
        <f t="shared" si="132"/>
        <v>2061288.380075169</v>
      </c>
      <c r="M773" s="50"/>
      <c r="N773" s="93">
        <f t="shared" si="134"/>
        <v>2061288.380075169</v>
      </c>
      <c r="O773" s="33"/>
    </row>
    <row r="774" spans="1:15" s="31" customFormat="1" x14ac:dyDescent="0.25">
      <c r="A774" s="35"/>
      <c r="B774" s="51" t="s">
        <v>533</v>
      </c>
      <c r="C774" s="35">
        <v>4</v>
      </c>
      <c r="D774" s="55">
        <v>25.946999999999999</v>
      </c>
      <c r="E774" s="102">
        <v>1652</v>
      </c>
      <c r="F774" s="144">
        <v>1074900.1000000001</v>
      </c>
      <c r="G774" s="41">
        <v>100</v>
      </c>
      <c r="H774" s="50">
        <f t="shared" si="133"/>
        <v>1074900.1000000001</v>
      </c>
      <c r="I774" s="50">
        <f t="shared" si="135"/>
        <v>0</v>
      </c>
      <c r="J774" s="50">
        <f t="shared" si="130"/>
        <v>650.66592009685235</v>
      </c>
      <c r="K774" s="50">
        <f t="shared" si="131"/>
        <v>1536.1817677427262</v>
      </c>
      <c r="L774" s="50">
        <f t="shared" si="132"/>
        <v>1880658.6120581003</v>
      </c>
      <c r="M774" s="50"/>
      <c r="N774" s="93">
        <f t="shared" si="134"/>
        <v>1880658.6120581003</v>
      </c>
      <c r="O774" s="33"/>
    </row>
    <row r="775" spans="1:15" s="31" customFormat="1" x14ac:dyDescent="0.25">
      <c r="A775" s="35"/>
      <c r="B775" s="51" t="s">
        <v>534</v>
      </c>
      <c r="C775" s="35">
        <v>4</v>
      </c>
      <c r="D775" s="55">
        <v>24.24</v>
      </c>
      <c r="E775" s="102">
        <v>827</v>
      </c>
      <c r="F775" s="144">
        <v>722680.5</v>
      </c>
      <c r="G775" s="41">
        <v>100</v>
      </c>
      <c r="H775" s="50">
        <f t="shared" si="133"/>
        <v>722680.5</v>
      </c>
      <c r="I775" s="50">
        <f t="shared" si="135"/>
        <v>0</v>
      </c>
      <c r="J775" s="50">
        <f t="shared" si="130"/>
        <v>873.85792019347036</v>
      </c>
      <c r="K775" s="50">
        <f t="shared" si="131"/>
        <v>1312.9897676461082</v>
      </c>
      <c r="L775" s="50">
        <f t="shared" si="132"/>
        <v>1452886.0133608119</v>
      </c>
      <c r="M775" s="50"/>
      <c r="N775" s="93">
        <f t="shared" si="134"/>
        <v>1452886.0133608119</v>
      </c>
      <c r="O775" s="33"/>
    </row>
    <row r="776" spans="1:15" s="31" customFormat="1" x14ac:dyDescent="0.25">
      <c r="A776" s="35"/>
      <c r="B776" s="51" t="s">
        <v>824</v>
      </c>
      <c r="C776" s="35">
        <v>4</v>
      </c>
      <c r="D776" s="55">
        <v>16.225899999999999</v>
      </c>
      <c r="E776" s="102">
        <v>401</v>
      </c>
      <c r="F776" s="144">
        <v>150184.20000000001</v>
      </c>
      <c r="G776" s="41">
        <v>100</v>
      </c>
      <c r="H776" s="50">
        <f t="shared" si="133"/>
        <v>150184.20000000001</v>
      </c>
      <c r="I776" s="50">
        <f t="shared" si="135"/>
        <v>0</v>
      </c>
      <c r="J776" s="50">
        <f t="shared" si="130"/>
        <v>374.52418952618456</v>
      </c>
      <c r="K776" s="50">
        <f t="shared" si="131"/>
        <v>1812.3234983133941</v>
      </c>
      <c r="L776" s="50">
        <f t="shared" si="132"/>
        <v>1698492.2431800228</v>
      </c>
      <c r="M776" s="50"/>
      <c r="N776" s="93">
        <f t="shared" si="134"/>
        <v>1698492.2431800228</v>
      </c>
      <c r="O776" s="33"/>
    </row>
    <row r="777" spans="1:15" s="31" customFormat="1" x14ac:dyDescent="0.25">
      <c r="A777" s="35"/>
      <c r="B777" s="51" t="s">
        <v>535</v>
      </c>
      <c r="C777" s="35">
        <v>4</v>
      </c>
      <c r="D777" s="55">
        <v>31.949000000000002</v>
      </c>
      <c r="E777" s="102">
        <v>1218</v>
      </c>
      <c r="F777" s="144">
        <v>1326289.8</v>
      </c>
      <c r="G777" s="41">
        <v>100</v>
      </c>
      <c r="H777" s="50">
        <f t="shared" si="133"/>
        <v>1326289.8</v>
      </c>
      <c r="I777" s="50">
        <f t="shared" si="135"/>
        <v>0</v>
      </c>
      <c r="J777" s="50">
        <f t="shared" si="130"/>
        <v>1088.9078817733991</v>
      </c>
      <c r="K777" s="50">
        <f t="shared" si="131"/>
        <v>1097.9398060661795</v>
      </c>
      <c r="L777" s="50">
        <f t="shared" si="132"/>
        <v>1429920.3909828251</v>
      </c>
      <c r="M777" s="50"/>
      <c r="N777" s="93">
        <f t="shared" si="134"/>
        <v>1429920.3909828251</v>
      </c>
      <c r="O777" s="33"/>
    </row>
    <row r="778" spans="1:15" s="31" customFormat="1" x14ac:dyDescent="0.25">
      <c r="A778" s="35"/>
      <c r="B778" s="51" t="s">
        <v>536</v>
      </c>
      <c r="C778" s="35">
        <v>4</v>
      </c>
      <c r="D778" s="55">
        <v>48.289499999999997</v>
      </c>
      <c r="E778" s="102">
        <v>2414</v>
      </c>
      <c r="F778" s="144">
        <v>1143810.5</v>
      </c>
      <c r="G778" s="41">
        <v>100</v>
      </c>
      <c r="H778" s="50">
        <f t="shared" si="133"/>
        <v>1143810.5</v>
      </c>
      <c r="I778" s="50">
        <f t="shared" si="135"/>
        <v>0</v>
      </c>
      <c r="J778" s="50">
        <f t="shared" si="130"/>
        <v>473.8237365368683</v>
      </c>
      <c r="K778" s="50">
        <f t="shared" si="131"/>
        <v>1713.0239513027104</v>
      </c>
      <c r="L778" s="50">
        <f t="shared" si="132"/>
        <v>2368097.4304457926</v>
      </c>
      <c r="M778" s="50"/>
      <c r="N778" s="93">
        <f t="shared" si="134"/>
        <v>2368097.4304457926</v>
      </c>
      <c r="O778" s="33"/>
    </row>
    <row r="779" spans="1:15" s="31" customFormat="1" x14ac:dyDescent="0.25">
      <c r="A779" s="35"/>
      <c r="B779" s="51" t="s">
        <v>414</v>
      </c>
      <c r="C779" s="35">
        <v>4</v>
      </c>
      <c r="D779" s="55">
        <v>24.758200000000002</v>
      </c>
      <c r="E779" s="102">
        <v>1545</v>
      </c>
      <c r="F779" s="144">
        <v>1032628</v>
      </c>
      <c r="G779" s="41">
        <v>100</v>
      </c>
      <c r="H779" s="50">
        <f t="shared" si="133"/>
        <v>1032628</v>
      </c>
      <c r="I779" s="50">
        <f t="shared" si="135"/>
        <v>0</v>
      </c>
      <c r="J779" s="50">
        <f t="shared" si="130"/>
        <v>668.36763754045307</v>
      </c>
      <c r="K779" s="50">
        <f t="shared" si="131"/>
        <v>1518.4800502991257</v>
      </c>
      <c r="L779" s="50">
        <f t="shared" si="132"/>
        <v>1829019.1642685691</v>
      </c>
      <c r="M779" s="50"/>
      <c r="N779" s="93">
        <f t="shared" si="134"/>
        <v>1829019.1642685691</v>
      </c>
      <c r="O779" s="33"/>
    </row>
    <row r="780" spans="1:15" s="31" customFormat="1" x14ac:dyDescent="0.25">
      <c r="A780" s="35"/>
      <c r="B780" s="51" t="s">
        <v>537</v>
      </c>
      <c r="C780" s="35">
        <v>4</v>
      </c>
      <c r="D780" s="55">
        <v>45.129399999999997</v>
      </c>
      <c r="E780" s="102">
        <v>2258</v>
      </c>
      <c r="F780" s="144">
        <v>1905636.3</v>
      </c>
      <c r="G780" s="41">
        <v>100</v>
      </c>
      <c r="H780" s="50">
        <f t="shared" si="133"/>
        <v>1905636.3</v>
      </c>
      <c r="I780" s="50">
        <f t="shared" si="135"/>
        <v>0</v>
      </c>
      <c r="J780" s="50">
        <f t="shared" si="130"/>
        <v>843.9487599645704</v>
      </c>
      <c r="K780" s="50">
        <f t="shared" si="131"/>
        <v>1342.8989278750082</v>
      </c>
      <c r="L780" s="50">
        <f t="shared" si="132"/>
        <v>2001039.9365169122</v>
      </c>
      <c r="M780" s="50"/>
      <c r="N780" s="93">
        <f t="shared" si="134"/>
        <v>2001039.9365169122</v>
      </c>
      <c r="O780" s="33"/>
    </row>
    <row r="781" spans="1:15" s="31" customFormat="1" x14ac:dyDescent="0.25">
      <c r="A781" s="35"/>
      <c r="B781" s="4"/>
      <c r="C781" s="4"/>
      <c r="D781" s="55">
        <v>0</v>
      </c>
      <c r="E781" s="104"/>
      <c r="F781" s="32"/>
      <c r="G781" s="41"/>
      <c r="H781" s="42"/>
      <c r="I781" s="50"/>
      <c r="J781" s="50"/>
      <c r="K781" s="50"/>
      <c r="L781" s="50"/>
      <c r="M781" s="50"/>
      <c r="N781" s="93"/>
      <c r="O781" s="33"/>
    </row>
    <row r="782" spans="1:15" s="31" customFormat="1" x14ac:dyDescent="0.25">
      <c r="A782" s="30" t="s">
        <v>538</v>
      </c>
      <c r="B782" s="43" t="s">
        <v>2</v>
      </c>
      <c r="C782" s="44"/>
      <c r="D782" s="3">
        <v>1033.7047000000002</v>
      </c>
      <c r="E782" s="105">
        <f>E783</f>
        <v>61629</v>
      </c>
      <c r="F782" s="37"/>
      <c r="G782" s="41"/>
      <c r="H782" s="37">
        <f>H784</f>
        <v>7749604.4749999996</v>
      </c>
      <c r="I782" s="37">
        <f>I784</f>
        <v>-7749604.4749999996</v>
      </c>
      <c r="J782" s="50"/>
      <c r="K782" s="50"/>
      <c r="L782" s="50"/>
      <c r="M782" s="46">
        <f>M784</f>
        <v>25796972.543334119</v>
      </c>
      <c r="N782" s="91">
        <f t="shared" si="134"/>
        <v>25796972.543334119</v>
      </c>
      <c r="O782" s="33"/>
    </row>
    <row r="783" spans="1:15" s="31" customFormat="1" x14ac:dyDescent="0.25">
      <c r="A783" s="30" t="s">
        <v>538</v>
      </c>
      <c r="B783" s="43" t="s">
        <v>3</v>
      </c>
      <c r="C783" s="44"/>
      <c r="D783" s="3">
        <v>1033.7047000000002</v>
      </c>
      <c r="E783" s="105">
        <f>SUM(E785:E810)</f>
        <v>61629</v>
      </c>
      <c r="F783" s="37">
        <f>SUM(F785:F810)</f>
        <v>64583410.999999993</v>
      </c>
      <c r="G783" s="41"/>
      <c r="H783" s="37">
        <f>SUM(H785:H810)</f>
        <v>49084202.049999997</v>
      </c>
      <c r="I783" s="37">
        <f>SUM(I785:I810)</f>
        <v>15499208.949999999</v>
      </c>
      <c r="J783" s="50"/>
      <c r="K783" s="50"/>
      <c r="L783" s="37">
        <f>SUM(L785:L810)</f>
        <v>55268466.29277391</v>
      </c>
      <c r="M783" s="50"/>
      <c r="N783" s="91">
        <f t="shared" si="134"/>
        <v>55268466.29277391</v>
      </c>
      <c r="O783" s="33"/>
    </row>
    <row r="784" spans="1:15" s="31" customFormat="1" x14ac:dyDescent="0.25">
      <c r="A784" s="35"/>
      <c r="B784" s="51" t="s">
        <v>26</v>
      </c>
      <c r="C784" s="35">
        <v>2</v>
      </c>
      <c r="D784" s="55">
        <v>0</v>
      </c>
      <c r="E784" s="108"/>
      <c r="F784" s="50"/>
      <c r="G784" s="41">
        <v>25</v>
      </c>
      <c r="H784" s="50">
        <f>F807*G784/100</f>
        <v>7749604.4749999996</v>
      </c>
      <c r="I784" s="50">
        <f t="shared" si="135"/>
        <v>-7749604.4749999996</v>
      </c>
      <c r="J784" s="50"/>
      <c r="K784" s="50"/>
      <c r="L784" s="50"/>
      <c r="M784" s="50">
        <f>($L$7*$L$8*E782/$L$10)+($L$7*$L$9*D782/$L$11)</f>
        <v>25796972.543334119</v>
      </c>
      <c r="N784" s="93">
        <f t="shared" si="134"/>
        <v>25796972.543334119</v>
      </c>
      <c r="O784" s="33"/>
    </row>
    <row r="785" spans="1:15" s="31" customFormat="1" x14ac:dyDescent="0.25">
      <c r="A785" s="35"/>
      <c r="B785" s="51" t="s">
        <v>539</v>
      </c>
      <c r="C785" s="35">
        <v>4</v>
      </c>
      <c r="D785" s="55">
        <v>68.235900000000001</v>
      </c>
      <c r="E785" s="102">
        <v>4464</v>
      </c>
      <c r="F785" s="145">
        <v>2882590.2</v>
      </c>
      <c r="G785" s="41">
        <v>100</v>
      </c>
      <c r="H785" s="50">
        <f>F785*G785/100</f>
        <v>2882590.2</v>
      </c>
      <c r="I785" s="50">
        <f t="shared" si="135"/>
        <v>0</v>
      </c>
      <c r="J785" s="50">
        <f t="shared" ref="J785:J810" si="136">F785/E785</f>
        <v>645.74153225806458</v>
      </c>
      <c r="K785" s="50">
        <f t="shared" ref="K785:K810" si="137">$J$11*$J$19-J785</f>
        <v>1541.106155581514</v>
      </c>
      <c r="L785" s="50">
        <f t="shared" ref="L785:L810" si="138">IF(K785&gt;0,$J$7*$J$8*(K785/$K$19),0)+$J$7*$J$9*(E785/$E$19)+$J$7*$J$10*(D785/$D$19)</f>
        <v>2920390.148993372</v>
      </c>
      <c r="M785" s="50"/>
      <c r="N785" s="93">
        <f t="shared" si="134"/>
        <v>2920390.148993372</v>
      </c>
      <c r="O785" s="33"/>
    </row>
    <row r="786" spans="1:15" s="31" customFormat="1" x14ac:dyDescent="0.25">
      <c r="A786" s="35"/>
      <c r="B786" s="51" t="s">
        <v>540</v>
      </c>
      <c r="C786" s="35">
        <v>4</v>
      </c>
      <c r="D786" s="55">
        <v>23.710999999999999</v>
      </c>
      <c r="E786" s="102">
        <v>1774</v>
      </c>
      <c r="F786" s="145">
        <v>817621.5</v>
      </c>
      <c r="G786" s="41">
        <v>100</v>
      </c>
      <c r="H786" s="50">
        <f t="shared" ref="H786:H810" si="139">F786*G786/100</f>
        <v>817621.5</v>
      </c>
      <c r="I786" s="50">
        <f t="shared" si="135"/>
        <v>0</v>
      </c>
      <c r="J786" s="50">
        <f t="shared" si="136"/>
        <v>460.89148816234496</v>
      </c>
      <c r="K786" s="50">
        <f t="shared" si="137"/>
        <v>1725.9561996772336</v>
      </c>
      <c r="L786" s="50">
        <f t="shared" si="138"/>
        <v>2059158.3607114395</v>
      </c>
      <c r="M786" s="50"/>
      <c r="N786" s="93">
        <f t="shared" si="134"/>
        <v>2059158.3607114395</v>
      </c>
      <c r="O786" s="33"/>
    </row>
    <row r="787" spans="1:15" s="31" customFormat="1" x14ac:dyDescent="0.25">
      <c r="A787" s="35"/>
      <c r="B787" s="51" t="s">
        <v>541</v>
      </c>
      <c r="C787" s="35">
        <v>4</v>
      </c>
      <c r="D787" s="55">
        <v>30.564899999999998</v>
      </c>
      <c r="E787" s="102">
        <v>1436</v>
      </c>
      <c r="F787" s="145">
        <v>893028.4</v>
      </c>
      <c r="G787" s="41">
        <v>100</v>
      </c>
      <c r="H787" s="50">
        <f t="shared" si="139"/>
        <v>893028.4</v>
      </c>
      <c r="I787" s="50">
        <f t="shared" si="135"/>
        <v>0</v>
      </c>
      <c r="J787" s="50">
        <f t="shared" si="136"/>
        <v>621.88607242339833</v>
      </c>
      <c r="K787" s="50">
        <f t="shared" si="137"/>
        <v>1564.9616154161804</v>
      </c>
      <c r="L787" s="50">
        <f t="shared" si="138"/>
        <v>1868948.8059810211</v>
      </c>
      <c r="M787" s="50"/>
      <c r="N787" s="93">
        <f t="shared" si="134"/>
        <v>1868948.8059810211</v>
      </c>
      <c r="O787" s="33"/>
    </row>
    <row r="788" spans="1:15" s="31" customFormat="1" x14ac:dyDescent="0.25">
      <c r="A788" s="35"/>
      <c r="B788" s="51" t="s">
        <v>542</v>
      </c>
      <c r="C788" s="35">
        <v>4</v>
      </c>
      <c r="D788" s="55">
        <v>44.598300000000002</v>
      </c>
      <c r="E788" s="102">
        <v>2441</v>
      </c>
      <c r="F788" s="145">
        <v>1684696.6</v>
      </c>
      <c r="G788" s="41">
        <v>100</v>
      </c>
      <c r="H788" s="50">
        <f t="shared" si="139"/>
        <v>1684696.6</v>
      </c>
      <c r="I788" s="50">
        <f t="shared" si="135"/>
        <v>0</v>
      </c>
      <c r="J788" s="50">
        <f t="shared" si="136"/>
        <v>690.16657107742731</v>
      </c>
      <c r="K788" s="50">
        <f t="shared" si="137"/>
        <v>1496.6811167621513</v>
      </c>
      <c r="L788" s="50">
        <f t="shared" si="138"/>
        <v>2176761.2113089184</v>
      </c>
      <c r="M788" s="50"/>
      <c r="N788" s="93">
        <f t="shared" si="134"/>
        <v>2176761.2113089184</v>
      </c>
      <c r="O788" s="33"/>
    </row>
    <row r="789" spans="1:15" s="31" customFormat="1" x14ac:dyDescent="0.25">
      <c r="A789" s="35"/>
      <c r="B789" s="51" t="s">
        <v>543</v>
      </c>
      <c r="C789" s="35">
        <v>4</v>
      </c>
      <c r="D789" s="55">
        <v>2.4043999999999999</v>
      </c>
      <c r="E789" s="102">
        <v>2349</v>
      </c>
      <c r="F789" s="145">
        <v>3669043.4</v>
      </c>
      <c r="G789" s="41">
        <v>100</v>
      </c>
      <c r="H789" s="50">
        <f t="shared" si="139"/>
        <v>3669043.4</v>
      </c>
      <c r="I789" s="50">
        <f t="shared" si="135"/>
        <v>0</v>
      </c>
      <c r="J789" s="50">
        <f t="shared" si="136"/>
        <v>1561.9597275436356</v>
      </c>
      <c r="K789" s="50">
        <f t="shared" si="137"/>
        <v>624.887960295943</v>
      </c>
      <c r="L789" s="50">
        <f t="shared" si="138"/>
        <v>1195472.7115802616</v>
      </c>
      <c r="M789" s="50"/>
      <c r="N789" s="93">
        <f t="shared" si="134"/>
        <v>1195472.7115802616</v>
      </c>
      <c r="O789" s="33"/>
    </row>
    <row r="790" spans="1:15" s="31" customFormat="1" x14ac:dyDescent="0.25">
      <c r="A790" s="35"/>
      <c r="B790" s="51" t="s">
        <v>544</v>
      </c>
      <c r="C790" s="35">
        <v>4</v>
      </c>
      <c r="D790" s="55">
        <v>28.414400000000001</v>
      </c>
      <c r="E790" s="102">
        <v>951</v>
      </c>
      <c r="F790" s="145">
        <v>382371.3</v>
      </c>
      <c r="G790" s="41">
        <v>100</v>
      </c>
      <c r="H790" s="50">
        <f t="shared" si="139"/>
        <v>382371.3</v>
      </c>
      <c r="I790" s="50">
        <f t="shared" si="135"/>
        <v>0</v>
      </c>
      <c r="J790" s="50">
        <f t="shared" si="136"/>
        <v>402.07287066246056</v>
      </c>
      <c r="K790" s="50">
        <f t="shared" si="137"/>
        <v>1784.7748171771182</v>
      </c>
      <c r="L790" s="50">
        <f t="shared" si="138"/>
        <v>1900329.1776109124</v>
      </c>
      <c r="M790" s="50"/>
      <c r="N790" s="93">
        <f t="shared" si="134"/>
        <v>1900329.1776109124</v>
      </c>
      <c r="O790" s="33"/>
    </row>
    <row r="791" spans="1:15" s="31" customFormat="1" x14ac:dyDescent="0.25">
      <c r="A791" s="35"/>
      <c r="B791" s="51" t="s">
        <v>545</v>
      </c>
      <c r="C791" s="35">
        <v>4</v>
      </c>
      <c r="D791" s="55">
        <v>84.373400000000004</v>
      </c>
      <c r="E791" s="102">
        <v>3642</v>
      </c>
      <c r="F791" s="145">
        <v>3378972.4</v>
      </c>
      <c r="G791" s="41">
        <v>100</v>
      </c>
      <c r="H791" s="50">
        <f t="shared" si="139"/>
        <v>3378972.4</v>
      </c>
      <c r="I791" s="50">
        <f t="shared" si="135"/>
        <v>0</v>
      </c>
      <c r="J791" s="50">
        <f t="shared" si="136"/>
        <v>927.77935200439322</v>
      </c>
      <c r="K791" s="50">
        <f t="shared" si="137"/>
        <v>1259.0683358351853</v>
      </c>
      <c r="L791" s="50">
        <f t="shared" si="138"/>
        <v>2545069.7709681005</v>
      </c>
      <c r="M791" s="50"/>
      <c r="N791" s="93">
        <f t="shared" si="134"/>
        <v>2545069.7709681005</v>
      </c>
      <c r="O791" s="33"/>
    </row>
    <row r="792" spans="1:15" s="31" customFormat="1" x14ac:dyDescent="0.25">
      <c r="A792" s="35"/>
      <c r="B792" s="51" t="s">
        <v>546</v>
      </c>
      <c r="C792" s="35">
        <v>4</v>
      </c>
      <c r="D792" s="55">
        <v>23.024000000000001</v>
      </c>
      <c r="E792" s="102">
        <v>999</v>
      </c>
      <c r="F792" s="145">
        <v>491277.8</v>
      </c>
      <c r="G792" s="41">
        <v>100</v>
      </c>
      <c r="H792" s="50">
        <f t="shared" si="139"/>
        <v>491277.8</v>
      </c>
      <c r="I792" s="50">
        <f t="shared" si="135"/>
        <v>0</v>
      </c>
      <c r="J792" s="50">
        <f t="shared" si="136"/>
        <v>491.76956956956957</v>
      </c>
      <c r="K792" s="50">
        <f t="shared" si="137"/>
        <v>1695.0781182700091</v>
      </c>
      <c r="L792" s="50">
        <f t="shared" si="138"/>
        <v>1809798.642489901</v>
      </c>
      <c r="M792" s="50"/>
      <c r="N792" s="93">
        <f t="shared" si="134"/>
        <v>1809798.642489901</v>
      </c>
      <c r="O792" s="33"/>
    </row>
    <row r="793" spans="1:15" s="31" customFormat="1" x14ac:dyDescent="0.25">
      <c r="A793" s="35"/>
      <c r="B793" s="51" t="s">
        <v>547</v>
      </c>
      <c r="C793" s="35">
        <v>4</v>
      </c>
      <c r="D793" s="55">
        <v>45.585900000000009</v>
      </c>
      <c r="E793" s="102">
        <v>1642</v>
      </c>
      <c r="F793" s="145">
        <v>1473590.3</v>
      </c>
      <c r="G793" s="41">
        <v>100</v>
      </c>
      <c r="H793" s="50">
        <f t="shared" si="139"/>
        <v>1473590.3</v>
      </c>
      <c r="I793" s="50">
        <f t="shared" si="135"/>
        <v>0</v>
      </c>
      <c r="J793" s="50">
        <f t="shared" si="136"/>
        <v>897.43623629719855</v>
      </c>
      <c r="K793" s="50">
        <f t="shared" si="137"/>
        <v>1289.4114515423801</v>
      </c>
      <c r="L793" s="50">
        <f t="shared" si="138"/>
        <v>1784608.672368035</v>
      </c>
      <c r="M793" s="50"/>
      <c r="N793" s="93">
        <f t="shared" si="134"/>
        <v>1784608.672368035</v>
      </c>
      <c r="O793" s="33"/>
    </row>
    <row r="794" spans="1:15" s="31" customFormat="1" x14ac:dyDescent="0.25">
      <c r="A794" s="35"/>
      <c r="B794" s="51" t="s">
        <v>548</v>
      </c>
      <c r="C794" s="35">
        <v>4</v>
      </c>
      <c r="D794" s="55">
        <v>48.709899999999998</v>
      </c>
      <c r="E794" s="102">
        <v>1968</v>
      </c>
      <c r="F794" s="145">
        <v>1217714.8</v>
      </c>
      <c r="G794" s="41">
        <v>100</v>
      </c>
      <c r="H794" s="50">
        <f t="shared" si="139"/>
        <v>1217714.8</v>
      </c>
      <c r="I794" s="50">
        <f t="shared" si="135"/>
        <v>0</v>
      </c>
      <c r="J794" s="50">
        <f t="shared" si="136"/>
        <v>618.75752032520325</v>
      </c>
      <c r="K794" s="50">
        <f t="shared" si="137"/>
        <v>1568.0901675143755</v>
      </c>
      <c r="L794" s="50">
        <f t="shared" si="138"/>
        <v>2124369.7464574599</v>
      </c>
      <c r="M794" s="50"/>
      <c r="N794" s="93">
        <f t="shared" si="134"/>
        <v>2124369.7464574599</v>
      </c>
      <c r="O794" s="33"/>
    </row>
    <row r="795" spans="1:15" s="31" customFormat="1" x14ac:dyDescent="0.25">
      <c r="A795" s="35"/>
      <c r="B795" s="51" t="s">
        <v>549</v>
      </c>
      <c r="C795" s="35">
        <v>4</v>
      </c>
      <c r="D795" s="55">
        <v>26.36</v>
      </c>
      <c r="E795" s="102">
        <v>1229</v>
      </c>
      <c r="F795" s="145">
        <v>776045.4</v>
      </c>
      <c r="G795" s="41">
        <v>100</v>
      </c>
      <c r="H795" s="50">
        <f t="shared" si="139"/>
        <v>776045.4</v>
      </c>
      <c r="I795" s="50">
        <f t="shared" si="135"/>
        <v>0</v>
      </c>
      <c r="J795" s="50">
        <f t="shared" si="136"/>
        <v>631.44458909682669</v>
      </c>
      <c r="K795" s="50">
        <f t="shared" si="137"/>
        <v>1555.4030987427518</v>
      </c>
      <c r="L795" s="50">
        <f t="shared" si="138"/>
        <v>1778707.2779883947</v>
      </c>
      <c r="M795" s="50"/>
      <c r="N795" s="93">
        <f t="shared" si="134"/>
        <v>1778707.2779883947</v>
      </c>
      <c r="O795" s="33"/>
    </row>
    <row r="796" spans="1:15" s="31" customFormat="1" x14ac:dyDescent="0.25">
      <c r="A796" s="35"/>
      <c r="B796" s="51" t="s">
        <v>550</v>
      </c>
      <c r="C796" s="35">
        <v>4</v>
      </c>
      <c r="D796" s="55">
        <v>39.213899999999995</v>
      </c>
      <c r="E796" s="102">
        <v>1500</v>
      </c>
      <c r="F796" s="145">
        <v>1085871.3999999999</v>
      </c>
      <c r="G796" s="41">
        <v>100</v>
      </c>
      <c r="H796" s="50">
        <f t="shared" si="139"/>
        <v>1085871.3999999999</v>
      </c>
      <c r="I796" s="50">
        <f t="shared" si="135"/>
        <v>0</v>
      </c>
      <c r="J796" s="50">
        <f t="shared" si="136"/>
        <v>723.91426666666655</v>
      </c>
      <c r="K796" s="50">
        <f t="shared" si="137"/>
        <v>1462.9334211729119</v>
      </c>
      <c r="L796" s="50">
        <f t="shared" si="138"/>
        <v>1851551.7035226759</v>
      </c>
      <c r="M796" s="50"/>
      <c r="N796" s="93">
        <f t="shared" si="134"/>
        <v>1851551.7035226759</v>
      </c>
      <c r="O796" s="33"/>
    </row>
    <row r="797" spans="1:15" s="31" customFormat="1" x14ac:dyDescent="0.25">
      <c r="A797" s="35"/>
      <c r="B797" s="51" t="s">
        <v>551</v>
      </c>
      <c r="C797" s="35">
        <v>4</v>
      </c>
      <c r="D797" s="55">
        <v>36.037700000000001</v>
      </c>
      <c r="E797" s="102">
        <v>1247</v>
      </c>
      <c r="F797" s="145">
        <v>728823.5</v>
      </c>
      <c r="G797" s="41">
        <v>100</v>
      </c>
      <c r="H797" s="50">
        <f t="shared" si="139"/>
        <v>728823.5</v>
      </c>
      <c r="I797" s="50">
        <f t="shared" si="135"/>
        <v>0</v>
      </c>
      <c r="J797" s="50">
        <f t="shared" si="136"/>
        <v>584.46150761828392</v>
      </c>
      <c r="K797" s="50">
        <f t="shared" si="137"/>
        <v>1602.3861802212946</v>
      </c>
      <c r="L797" s="50">
        <f t="shared" si="138"/>
        <v>1876825.5258084445</v>
      </c>
      <c r="M797" s="50"/>
      <c r="N797" s="93">
        <f t="shared" si="134"/>
        <v>1876825.5258084445</v>
      </c>
      <c r="O797" s="33"/>
    </row>
    <row r="798" spans="1:15" s="31" customFormat="1" x14ac:dyDescent="0.25">
      <c r="A798" s="35"/>
      <c r="B798" s="51" t="s">
        <v>552</v>
      </c>
      <c r="C798" s="35">
        <v>4</v>
      </c>
      <c r="D798" s="55">
        <v>42.591999999999999</v>
      </c>
      <c r="E798" s="102">
        <v>2167</v>
      </c>
      <c r="F798" s="145">
        <v>1488472.8</v>
      </c>
      <c r="G798" s="41">
        <v>100</v>
      </c>
      <c r="H798" s="50">
        <f t="shared" si="139"/>
        <v>1488472.8</v>
      </c>
      <c r="I798" s="50">
        <f t="shared" si="135"/>
        <v>0</v>
      </c>
      <c r="J798" s="50">
        <f t="shared" si="136"/>
        <v>686.88177203507155</v>
      </c>
      <c r="K798" s="50">
        <f t="shared" si="137"/>
        <v>1499.9659158045069</v>
      </c>
      <c r="L798" s="50">
        <f t="shared" si="138"/>
        <v>2090412.9378409046</v>
      </c>
      <c r="M798" s="50"/>
      <c r="N798" s="93">
        <f t="shared" si="134"/>
        <v>2090412.9378409046</v>
      </c>
      <c r="O798" s="33"/>
    </row>
    <row r="799" spans="1:15" s="31" customFormat="1" x14ac:dyDescent="0.25">
      <c r="A799" s="35"/>
      <c r="B799" s="51" t="s">
        <v>553</v>
      </c>
      <c r="C799" s="35">
        <v>4</v>
      </c>
      <c r="D799" s="55">
        <v>34.957999999999998</v>
      </c>
      <c r="E799" s="102">
        <v>1767</v>
      </c>
      <c r="F799" s="145">
        <v>627883.19999999995</v>
      </c>
      <c r="G799" s="41">
        <v>100</v>
      </c>
      <c r="H799" s="50">
        <f t="shared" si="139"/>
        <v>627883.19999999995</v>
      </c>
      <c r="I799" s="50">
        <f t="shared" si="135"/>
        <v>0</v>
      </c>
      <c r="J799" s="50">
        <f t="shared" si="136"/>
        <v>355.33853989813241</v>
      </c>
      <c r="K799" s="50">
        <f t="shared" si="137"/>
        <v>1831.5091479414461</v>
      </c>
      <c r="L799" s="50">
        <f t="shared" si="138"/>
        <v>2207250.7363946461</v>
      </c>
      <c r="M799" s="50"/>
      <c r="N799" s="93">
        <f t="shared" si="134"/>
        <v>2207250.7363946461</v>
      </c>
      <c r="O799" s="33"/>
    </row>
    <row r="800" spans="1:15" s="31" customFormat="1" x14ac:dyDescent="0.25">
      <c r="A800" s="35"/>
      <c r="B800" s="51" t="s">
        <v>825</v>
      </c>
      <c r="C800" s="35">
        <v>4</v>
      </c>
      <c r="D800" s="55">
        <v>35.174499999999995</v>
      </c>
      <c r="E800" s="102">
        <v>1785</v>
      </c>
      <c r="F800" s="145">
        <v>1148461.8999999999</v>
      </c>
      <c r="G800" s="41">
        <v>100</v>
      </c>
      <c r="H800" s="50">
        <f t="shared" si="139"/>
        <v>1148461.8999999999</v>
      </c>
      <c r="I800" s="50">
        <f t="shared" si="135"/>
        <v>0</v>
      </c>
      <c r="J800" s="50">
        <f t="shared" si="136"/>
        <v>643.39602240896352</v>
      </c>
      <c r="K800" s="50">
        <f t="shared" si="137"/>
        <v>1543.4516654306151</v>
      </c>
      <c r="L800" s="50">
        <f t="shared" si="138"/>
        <v>1976175.9760038902</v>
      </c>
      <c r="M800" s="50"/>
      <c r="N800" s="93">
        <f t="shared" si="134"/>
        <v>1976175.9760038902</v>
      </c>
      <c r="O800" s="33"/>
    </row>
    <row r="801" spans="1:15" s="31" customFormat="1" x14ac:dyDescent="0.25">
      <c r="A801" s="35"/>
      <c r="B801" s="51" t="s">
        <v>554</v>
      </c>
      <c r="C801" s="35">
        <v>4</v>
      </c>
      <c r="D801" s="55">
        <v>48.100899999999996</v>
      </c>
      <c r="E801" s="102">
        <v>2198</v>
      </c>
      <c r="F801" s="145">
        <v>919611.5</v>
      </c>
      <c r="G801" s="41">
        <v>100</v>
      </c>
      <c r="H801" s="50">
        <f t="shared" si="139"/>
        <v>919611.5</v>
      </c>
      <c r="I801" s="50">
        <f t="shared" si="135"/>
        <v>0</v>
      </c>
      <c r="J801" s="50">
        <f t="shared" si="136"/>
        <v>418.38557779799817</v>
      </c>
      <c r="K801" s="50">
        <f t="shared" si="137"/>
        <v>1768.4621100415804</v>
      </c>
      <c r="L801" s="50">
        <f t="shared" si="138"/>
        <v>2351396.0720017473</v>
      </c>
      <c r="M801" s="50"/>
      <c r="N801" s="93">
        <f t="shared" si="134"/>
        <v>2351396.0720017473</v>
      </c>
      <c r="O801" s="33"/>
    </row>
    <row r="802" spans="1:15" s="31" customFormat="1" x14ac:dyDescent="0.25">
      <c r="A802" s="35"/>
      <c r="B802" s="51" t="s">
        <v>555</v>
      </c>
      <c r="C802" s="35">
        <v>4</v>
      </c>
      <c r="D802" s="55">
        <v>32.626199999999997</v>
      </c>
      <c r="E802" s="102">
        <v>1465</v>
      </c>
      <c r="F802" s="145">
        <v>542433</v>
      </c>
      <c r="G802" s="41">
        <v>100</v>
      </c>
      <c r="H802" s="50">
        <f t="shared" si="139"/>
        <v>542433</v>
      </c>
      <c r="I802" s="50">
        <f t="shared" si="135"/>
        <v>0</v>
      </c>
      <c r="J802" s="50">
        <f t="shared" si="136"/>
        <v>370.26143344709897</v>
      </c>
      <c r="K802" s="50">
        <f t="shared" si="137"/>
        <v>1816.5862543924795</v>
      </c>
      <c r="L802" s="50">
        <f t="shared" si="138"/>
        <v>2096120.3811720852</v>
      </c>
      <c r="M802" s="50"/>
      <c r="N802" s="93">
        <f t="shared" si="134"/>
        <v>2096120.3811720852</v>
      </c>
      <c r="O802" s="33"/>
    </row>
    <row r="803" spans="1:15" s="31" customFormat="1" x14ac:dyDescent="0.25">
      <c r="A803" s="35"/>
      <c r="B803" s="51" t="s">
        <v>301</v>
      </c>
      <c r="C803" s="35">
        <v>4</v>
      </c>
      <c r="D803" s="55">
        <v>23.6755</v>
      </c>
      <c r="E803" s="102">
        <v>625</v>
      </c>
      <c r="F803" s="145">
        <v>537085.4</v>
      </c>
      <c r="G803" s="41">
        <v>100</v>
      </c>
      <c r="H803" s="50">
        <f t="shared" si="139"/>
        <v>537085.4</v>
      </c>
      <c r="I803" s="50">
        <f t="shared" si="135"/>
        <v>0</v>
      </c>
      <c r="J803" s="50">
        <f t="shared" si="136"/>
        <v>859.33663999999999</v>
      </c>
      <c r="K803" s="50">
        <f t="shared" si="137"/>
        <v>1327.5110478395786</v>
      </c>
      <c r="L803" s="50">
        <f t="shared" si="138"/>
        <v>1404329.9962961024</v>
      </c>
      <c r="M803" s="50"/>
      <c r="N803" s="93">
        <f t="shared" si="134"/>
        <v>1404329.9962961024</v>
      </c>
      <c r="O803" s="33"/>
    </row>
    <row r="804" spans="1:15" s="31" customFormat="1" x14ac:dyDescent="0.25">
      <c r="A804" s="35"/>
      <c r="B804" s="51" t="s">
        <v>556</v>
      </c>
      <c r="C804" s="35">
        <v>4</v>
      </c>
      <c r="D804" s="55">
        <v>47.437800000000003</v>
      </c>
      <c r="E804" s="102">
        <v>3843</v>
      </c>
      <c r="F804" s="145">
        <v>2496318.7000000002</v>
      </c>
      <c r="G804" s="41">
        <v>100</v>
      </c>
      <c r="H804" s="50">
        <f t="shared" si="139"/>
        <v>2496318.7000000002</v>
      </c>
      <c r="I804" s="50">
        <f t="shared" si="135"/>
        <v>0</v>
      </c>
      <c r="J804" s="50">
        <f t="shared" si="136"/>
        <v>649.57551392141556</v>
      </c>
      <c r="K804" s="50">
        <f t="shared" si="137"/>
        <v>1537.2721739181629</v>
      </c>
      <c r="L804" s="50">
        <f t="shared" si="138"/>
        <v>2624234.2344620065</v>
      </c>
      <c r="M804" s="50"/>
      <c r="N804" s="93">
        <f t="shared" si="134"/>
        <v>2624234.2344620065</v>
      </c>
      <c r="O804" s="33"/>
    </row>
    <row r="805" spans="1:15" s="31" customFormat="1" x14ac:dyDescent="0.25">
      <c r="A805" s="35"/>
      <c r="B805" s="51" t="s">
        <v>557</v>
      </c>
      <c r="C805" s="35">
        <v>4</v>
      </c>
      <c r="D805" s="55">
        <v>51.628</v>
      </c>
      <c r="E805" s="102">
        <v>2473</v>
      </c>
      <c r="F805" s="145">
        <v>1126364.7</v>
      </c>
      <c r="G805" s="41">
        <v>100</v>
      </c>
      <c r="H805" s="50">
        <f t="shared" si="139"/>
        <v>1126364.7</v>
      </c>
      <c r="I805" s="50">
        <f t="shared" si="135"/>
        <v>0</v>
      </c>
      <c r="J805" s="50">
        <f t="shared" si="136"/>
        <v>455.46490093004445</v>
      </c>
      <c r="K805" s="50">
        <f t="shared" si="137"/>
        <v>1731.3827869095342</v>
      </c>
      <c r="L805" s="50">
        <f t="shared" si="138"/>
        <v>2418707.6485031759</v>
      </c>
      <c r="M805" s="50"/>
      <c r="N805" s="93">
        <f t="shared" si="134"/>
        <v>2418707.6485031759</v>
      </c>
      <c r="O805" s="33"/>
    </row>
    <row r="806" spans="1:15" s="31" customFormat="1" x14ac:dyDescent="0.25">
      <c r="A806" s="35"/>
      <c r="B806" s="51" t="s">
        <v>558</v>
      </c>
      <c r="C806" s="35">
        <v>4</v>
      </c>
      <c r="D806" s="55">
        <v>40.825899999999997</v>
      </c>
      <c r="E806" s="102">
        <v>4008</v>
      </c>
      <c r="F806" s="145">
        <v>1799779.3</v>
      </c>
      <c r="G806" s="41">
        <v>100</v>
      </c>
      <c r="H806" s="50">
        <f t="shared" si="139"/>
        <v>1799779.3</v>
      </c>
      <c r="I806" s="50">
        <f t="shared" si="135"/>
        <v>0</v>
      </c>
      <c r="J806" s="50">
        <f t="shared" si="136"/>
        <v>449.04673153692613</v>
      </c>
      <c r="K806" s="50">
        <f t="shared" si="137"/>
        <v>1737.8009563026526</v>
      </c>
      <c r="L806" s="50">
        <f t="shared" si="138"/>
        <v>2799260.4125237577</v>
      </c>
      <c r="M806" s="50"/>
      <c r="N806" s="93">
        <f t="shared" si="134"/>
        <v>2799260.4125237577</v>
      </c>
      <c r="O806" s="33"/>
    </row>
    <row r="807" spans="1:15" s="31" customFormat="1" x14ac:dyDescent="0.25">
      <c r="A807" s="35"/>
      <c r="B807" s="51" t="s">
        <v>865</v>
      </c>
      <c r="C807" s="35">
        <v>3</v>
      </c>
      <c r="D807" s="55">
        <v>82.852499999999992</v>
      </c>
      <c r="E807" s="102">
        <v>9982</v>
      </c>
      <c r="F807" s="145">
        <v>30998417.899999999</v>
      </c>
      <c r="G807" s="41">
        <v>50</v>
      </c>
      <c r="H807" s="50">
        <f t="shared" si="139"/>
        <v>15499208.949999999</v>
      </c>
      <c r="I807" s="50">
        <f t="shared" si="135"/>
        <v>15499208.949999999</v>
      </c>
      <c r="J807" s="50">
        <f t="shared" si="136"/>
        <v>3105.4315668202762</v>
      </c>
      <c r="K807" s="50">
        <f t="shared" si="137"/>
        <v>-918.58387898069759</v>
      </c>
      <c r="L807" s="50">
        <f t="shared" si="138"/>
        <v>3299104.7692377563</v>
      </c>
      <c r="M807" s="50"/>
      <c r="N807" s="93">
        <f t="shared" si="134"/>
        <v>3299104.7692377563</v>
      </c>
      <c r="O807" s="33"/>
    </row>
    <row r="808" spans="1:15" s="31" customFormat="1" x14ac:dyDescent="0.25">
      <c r="A808" s="35"/>
      <c r="B808" s="51" t="s">
        <v>559</v>
      </c>
      <c r="C808" s="35">
        <v>4</v>
      </c>
      <c r="D808" s="55">
        <v>39.7181</v>
      </c>
      <c r="E808" s="102">
        <v>3973</v>
      </c>
      <c r="F808" s="145">
        <v>2186304.9</v>
      </c>
      <c r="G808" s="41">
        <v>100</v>
      </c>
      <c r="H808" s="50">
        <f t="shared" si="139"/>
        <v>2186304.9</v>
      </c>
      <c r="I808" s="50">
        <f t="shared" si="135"/>
        <v>0</v>
      </c>
      <c r="J808" s="50">
        <f t="shared" si="136"/>
        <v>550.29068713818276</v>
      </c>
      <c r="K808" s="50">
        <f t="shared" si="137"/>
        <v>1636.5570007013957</v>
      </c>
      <c r="L808" s="50">
        <f t="shared" si="138"/>
        <v>2699668.7817940544</v>
      </c>
      <c r="M808" s="50"/>
      <c r="N808" s="93">
        <f t="shared" si="134"/>
        <v>2699668.7817940544</v>
      </c>
      <c r="O808" s="33"/>
    </row>
    <row r="809" spans="1:15" s="31" customFormat="1" x14ac:dyDescent="0.25">
      <c r="A809" s="35"/>
      <c r="B809" s="51" t="s">
        <v>826</v>
      </c>
      <c r="C809" s="35">
        <v>4</v>
      </c>
      <c r="D809" s="55">
        <v>28.17</v>
      </c>
      <c r="E809" s="102">
        <v>1185</v>
      </c>
      <c r="F809" s="145">
        <v>1099229.2</v>
      </c>
      <c r="G809" s="41">
        <v>100</v>
      </c>
      <c r="H809" s="50">
        <f t="shared" si="139"/>
        <v>1099229.2</v>
      </c>
      <c r="I809" s="50">
        <f t="shared" si="135"/>
        <v>0</v>
      </c>
      <c r="J809" s="50">
        <f t="shared" si="136"/>
        <v>927.61957805907173</v>
      </c>
      <c r="K809" s="50">
        <f t="shared" si="137"/>
        <v>1259.2281097805069</v>
      </c>
      <c r="L809" s="50">
        <f t="shared" si="138"/>
        <v>1532276.5374315369</v>
      </c>
      <c r="M809" s="50"/>
      <c r="N809" s="93">
        <f t="shared" si="134"/>
        <v>1532276.5374315369</v>
      </c>
      <c r="O809" s="33"/>
    </row>
    <row r="810" spans="1:15" s="31" customFormat="1" x14ac:dyDescent="0.25">
      <c r="A810" s="35"/>
      <c r="B810" s="51" t="s">
        <v>827</v>
      </c>
      <c r="C810" s="35">
        <v>4</v>
      </c>
      <c r="D810" s="55">
        <v>24.711599999999997</v>
      </c>
      <c r="E810" s="102">
        <v>516</v>
      </c>
      <c r="F810" s="145">
        <v>131401.5</v>
      </c>
      <c r="G810" s="41">
        <v>100</v>
      </c>
      <c r="H810" s="50">
        <f t="shared" si="139"/>
        <v>131401.5</v>
      </c>
      <c r="I810" s="50">
        <f t="shared" si="135"/>
        <v>0</v>
      </c>
      <c r="J810" s="50">
        <f t="shared" si="136"/>
        <v>254.65406976744185</v>
      </c>
      <c r="K810" s="50">
        <f t="shared" si="137"/>
        <v>1932.1936180721368</v>
      </c>
      <c r="L810" s="50">
        <f t="shared" si="138"/>
        <v>1877536.0533233052</v>
      </c>
      <c r="M810" s="50"/>
      <c r="N810" s="93">
        <f t="shared" si="134"/>
        <v>1877536.0533233052</v>
      </c>
      <c r="O810" s="33"/>
    </row>
    <row r="811" spans="1:15" s="31" customFormat="1" x14ac:dyDescent="0.25">
      <c r="A811" s="35"/>
      <c r="B811" s="4"/>
      <c r="C811" s="4"/>
      <c r="D811" s="55">
        <v>0</v>
      </c>
      <c r="E811" s="104"/>
      <c r="F811" s="32"/>
      <c r="G811" s="41"/>
      <c r="H811" s="42"/>
      <c r="I811" s="50"/>
      <c r="J811" s="50"/>
      <c r="K811" s="50"/>
      <c r="L811" s="50"/>
      <c r="M811" s="50"/>
      <c r="N811" s="93"/>
      <c r="O811" s="33"/>
    </row>
    <row r="812" spans="1:15" s="31" customFormat="1" x14ac:dyDescent="0.25">
      <c r="A812" s="30" t="s">
        <v>560</v>
      </c>
      <c r="B812" s="43" t="s">
        <v>2</v>
      </c>
      <c r="C812" s="44"/>
      <c r="D812" s="3">
        <v>1042.992</v>
      </c>
      <c r="E812" s="105">
        <f>E813</f>
        <v>59695</v>
      </c>
      <c r="F812" s="37"/>
      <c r="G812" s="41"/>
      <c r="H812" s="37">
        <f>H814</f>
        <v>19229102.75</v>
      </c>
      <c r="I812" s="37">
        <f>I814</f>
        <v>-19229102.75</v>
      </c>
      <c r="J812" s="50"/>
      <c r="K812" s="50"/>
      <c r="L812" s="50"/>
      <c r="M812" s="46">
        <f>M814</f>
        <v>25387938.579748638</v>
      </c>
      <c r="N812" s="91">
        <f t="shared" si="134"/>
        <v>25387938.579748638</v>
      </c>
      <c r="O812" s="33"/>
    </row>
    <row r="813" spans="1:15" s="31" customFormat="1" x14ac:dyDescent="0.25">
      <c r="A813" s="30" t="s">
        <v>560</v>
      </c>
      <c r="B813" s="43" t="s">
        <v>3</v>
      </c>
      <c r="C813" s="44"/>
      <c r="D813" s="3">
        <v>1042.992</v>
      </c>
      <c r="E813" s="105">
        <f>SUM(E815:E849)</f>
        <v>59695</v>
      </c>
      <c r="F813" s="37">
        <f>SUM(F815:F849)</f>
        <v>107723952.60000002</v>
      </c>
      <c r="G813" s="41"/>
      <c r="H813" s="37">
        <f>SUM(H815:H849)</f>
        <v>69265747.100000024</v>
      </c>
      <c r="I813" s="37">
        <f>SUM(I815:I849)</f>
        <v>38458205.5</v>
      </c>
      <c r="J813" s="50"/>
      <c r="K813" s="50"/>
      <c r="L813" s="37">
        <f>SUM(L815:L849)</f>
        <v>64261280.441402674</v>
      </c>
      <c r="M813" s="50"/>
      <c r="N813" s="91">
        <f t="shared" si="134"/>
        <v>64261280.441402674</v>
      </c>
      <c r="O813" s="33"/>
    </row>
    <row r="814" spans="1:15" s="31" customFormat="1" x14ac:dyDescent="0.25">
      <c r="A814" s="35"/>
      <c r="B814" s="51" t="s">
        <v>26</v>
      </c>
      <c r="C814" s="35">
        <v>2</v>
      </c>
      <c r="D814" s="55">
        <v>0</v>
      </c>
      <c r="E814" s="108"/>
      <c r="F814" s="50"/>
      <c r="G814" s="41">
        <v>25</v>
      </c>
      <c r="H814" s="50">
        <f>F839*G814/100</f>
        <v>19229102.75</v>
      </c>
      <c r="I814" s="50">
        <f t="shared" si="135"/>
        <v>-19229102.75</v>
      </c>
      <c r="J814" s="50"/>
      <c r="K814" s="50"/>
      <c r="L814" s="50"/>
      <c r="M814" s="50">
        <f>($L$7*$L$8*E812/$L$10)+($L$7*$L$9*D812/$L$11)</f>
        <v>25387938.579748638</v>
      </c>
      <c r="N814" s="93">
        <f t="shared" si="134"/>
        <v>25387938.579748638</v>
      </c>
      <c r="O814" s="33"/>
    </row>
    <row r="815" spans="1:15" s="31" customFormat="1" x14ac:dyDescent="0.25">
      <c r="A815" s="35"/>
      <c r="B815" s="51" t="s">
        <v>828</v>
      </c>
      <c r="C815" s="35">
        <v>4</v>
      </c>
      <c r="D815" s="55">
        <v>25.906500000000001</v>
      </c>
      <c r="E815" s="102">
        <v>614</v>
      </c>
      <c r="F815" s="146">
        <v>388691.20000000001</v>
      </c>
      <c r="G815" s="41">
        <v>100</v>
      </c>
      <c r="H815" s="50">
        <f>F815*G815/100</f>
        <v>388691.20000000001</v>
      </c>
      <c r="I815" s="50">
        <f t="shared" si="135"/>
        <v>0</v>
      </c>
      <c r="J815" s="50">
        <f t="shared" ref="J815:J849" si="140">F815/E815</f>
        <v>633.04755700325734</v>
      </c>
      <c r="K815" s="50">
        <f t="shared" ref="K815:K849" si="141">$J$11*$J$19-J815</f>
        <v>1553.8001308363214</v>
      </c>
      <c r="L815" s="50">
        <f t="shared" ref="L815:L849" si="142">IF(K815&gt;0,$J$7*$J$8*(K815/$K$19),0)+$J$7*$J$9*(E815/$E$19)+$J$7*$J$10*(D815/$D$19)</f>
        <v>1600215.5633198717</v>
      </c>
      <c r="M815" s="50"/>
      <c r="N815" s="93">
        <f t="shared" si="134"/>
        <v>1600215.5633198717</v>
      </c>
      <c r="O815" s="33"/>
    </row>
    <row r="816" spans="1:15" s="31" customFormat="1" x14ac:dyDescent="0.25">
      <c r="A816" s="35"/>
      <c r="B816" s="51" t="s">
        <v>561</v>
      </c>
      <c r="C816" s="35">
        <v>4</v>
      </c>
      <c r="D816" s="55">
        <v>48.301099999999991</v>
      </c>
      <c r="E816" s="102">
        <v>2240</v>
      </c>
      <c r="F816" s="146">
        <v>3122268.3</v>
      </c>
      <c r="G816" s="41">
        <v>100</v>
      </c>
      <c r="H816" s="50">
        <f t="shared" ref="H816:H849" si="143">F816*G816/100</f>
        <v>3122268.3</v>
      </c>
      <c r="I816" s="50">
        <f t="shared" si="135"/>
        <v>0</v>
      </c>
      <c r="J816" s="50">
        <f t="shared" si="140"/>
        <v>1393.8697767857143</v>
      </c>
      <c r="K816" s="50">
        <f t="shared" si="141"/>
        <v>792.97791105386432</v>
      </c>
      <c r="L816" s="50">
        <f t="shared" si="142"/>
        <v>1560507.4424013586</v>
      </c>
      <c r="M816" s="50"/>
      <c r="N816" s="93">
        <f t="shared" si="134"/>
        <v>1560507.4424013586</v>
      </c>
      <c r="O816" s="33"/>
    </row>
    <row r="817" spans="1:15" s="31" customFormat="1" x14ac:dyDescent="0.25">
      <c r="A817" s="35"/>
      <c r="B817" s="51" t="s">
        <v>562</v>
      </c>
      <c r="C817" s="35">
        <v>4</v>
      </c>
      <c r="D817" s="55">
        <v>31.988000000000003</v>
      </c>
      <c r="E817" s="102">
        <v>1477</v>
      </c>
      <c r="F817" s="146">
        <v>526777.1</v>
      </c>
      <c r="G817" s="41">
        <v>100</v>
      </c>
      <c r="H817" s="50">
        <f t="shared" si="143"/>
        <v>526777.1</v>
      </c>
      <c r="I817" s="50">
        <f t="shared" si="135"/>
        <v>0</v>
      </c>
      <c r="J817" s="50">
        <f t="shared" si="140"/>
        <v>356.6534190927556</v>
      </c>
      <c r="K817" s="50">
        <f t="shared" si="141"/>
        <v>1830.1942687468231</v>
      </c>
      <c r="L817" s="50">
        <f t="shared" si="142"/>
        <v>2107162.7211098345</v>
      </c>
      <c r="M817" s="50"/>
      <c r="N817" s="93">
        <f t="shared" si="134"/>
        <v>2107162.7211098345</v>
      </c>
      <c r="O817" s="33"/>
    </row>
    <row r="818" spans="1:15" s="31" customFormat="1" x14ac:dyDescent="0.25">
      <c r="A818" s="35"/>
      <c r="B818" s="51" t="s">
        <v>563</v>
      </c>
      <c r="C818" s="35">
        <v>4</v>
      </c>
      <c r="D818" s="55">
        <v>65.251899999999992</v>
      </c>
      <c r="E818" s="102">
        <v>2096</v>
      </c>
      <c r="F818" s="146">
        <v>1300889</v>
      </c>
      <c r="G818" s="41">
        <v>100</v>
      </c>
      <c r="H818" s="50">
        <f t="shared" si="143"/>
        <v>1300889</v>
      </c>
      <c r="I818" s="50">
        <f t="shared" si="135"/>
        <v>0</v>
      </c>
      <c r="J818" s="50">
        <f t="shared" si="140"/>
        <v>620.65314885496184</v>
      </c>
      <c r="K818" s="50">
        <f t="shared" si="141"/>
        <v>1566.1945389846169</v>
      </c>
      <c r="L818" s="50">
        <f t="shared" si="142"/>
        <v>2251943.9497575369</v>
      </c>
      <c r="M818" s="50"/>
      <c r="N818" s="93">
        <f t="shared" si="134"/>
        <v>2251943.9497575369</v>
      </c>
      <c r="O818" s="33"/>
    </row>
    <row r="819" spans="1:15" s="31" customFormat="1" x14ac:dyDescent="0.25">
      <c r="A819" s="35"/>
      <c r="B819" s="51" t="s">
        <v>829</v>
      </c>
      <c r="C819" s="35">
        <v>4</v>
      </c>
      <c r="D819" s="55">
        <v>54.275099999999995</v>
      </c>
      <c r="E819" s="102">
        <v>2458</v>
      </c>
      <c r="F819" s="146">
        <v>2623996.7999999998</v>
      </c>
      <c r="G819" s="41">
        <v>100</v>
      </c>
      <c r="H819" s="50">
        <f t="shared" si="143"/>
        <v>2623996.7999999998</v>
      </c>
      <c r="I819" s="50">
        <f t="shared" si="135"/>
        <v>0</v>
      </c>
      <c r="J819" s="50">
        <f t="shared" si="140"/>
        <v>1067.5332790886898</v>
      </c>
      <c r="K819" s="50">
        <f t="shared" si="141"/>
        <v>1119.3144087508888</v>
      </c>
      <c r="L819" s="50">
        <f t="shared" si="142"/>
        <v>1924866.03654853</v>
      </c>
      <c r="M819" s="50"/>
      <c r="N819" s="93">
        <f t="shared" si="134"/>
        <v>1924866.03654853</v>
      </c>
      <c r="O819" s="33"/>
    </row>
    <row r="820" spans="1:15" s="31" customFormat="1" x14ac:dyDescent="0.25">
      <c r="A820" s="35"/>
      <c r="B820" s="51" t="s">
        <v>564</v>
      </c>
      <c r="C820" s="35">
        <v>4</v>
      </c>
      <c r="D820" s="55">
        <v>29.217499999999998</v>
      </c>
      <c r="E820" s="102">
        <v>712</v>
      </c>
      <c r="F820" s="146">
        <v>563027.6</v>
      </c>
      <c r="G820" s="41">
        <v>100</v>
      </c>
      <c r="H820" s="50">
        <f t="shared" si="143"/>
        <v>563027.6</v>
      </c>
      <c r="I820" s="50">
        <f t="shared" si="135"/>
        <v>0</v>
      </c>
      <c r="J820" s="50">
        <f t="shared" si="140"/>
        <v>790.76910112359542</v>
      </c>
      <c r="K820" s="50">
        <f t="shared" si="141"/>
        <v>1396.0785867159832</v>
      </c>
      <c r="L820" s="50">
        <f t="shared" si="142"/>
        <v>1516630.2007682233</v>
      </c>
      <c r="M820" s="50"/>
      <c r="N820" s="93">
        <f t="shared" si="134"/>
        <v>1516630.2007682233</v>
      </c>
      <c r="O820" s="33"/>
    </row>
    <row r="821" spans="1:15" s="31" customFormat="1" x14ac:dyDescent="0.25">
      <c r="A821" s="35"/>
      <c r="B821" s="51" t="s">
        <v>565</v>
      </c>
      <c r="C821" s="35">
        <v>4</v>
      </c>
      <c r="D821" s="55">
        <v>30.398</v>
      </c>
      <c r="E821" s="102">
        <v>1051</v>
      </c>
      <c r="F821" s="146">
        <v>417583.3</v>
      </c>
      <c r="G821" s="41">
        <v>100</v>
      </c>
      <c r="H821" s="50">
        <f t="shared" si="143"/>
        <v>417583.3</v>
      </c>
      <c r="I821" s="50">
        <f t="shared" si="135"/>
        <v>0</v>
      </c>
      <c r="J821" s="50">
        <f t="shared" si="140"/>
        <v>397.31998097050428</v>
      </c>
      <c r="K821" s="50">
        <f t="shared" si="141"/>
        <v>1789.5277068690743</v>
      </c>
      <c r="L821" s="50">
        <f t="shared" si="142"/>
        <v>1943767.7171014999</v>
      </c>
      <c r="M821" s="50"/>
      <c r="N821" s="93">
        <f t="shared" si="134"/>
        <v>1943767.7171014999</v>
      </c>
      <c r="O821" s="33"/>
    </row>
    <row r="822" spans="1:15" s="31" customFormat="1" x14ac:dyDescent="0.25">
      <c r="A822" s="35"/>
      <c r="B822" s="51" t="s">
        <v>566</v>
      </c>
      <c r="C822" s="35">
        <v>4</v>
      </c>
      <c r="D822" s="55">
        <v>20.7653</v>
      </c>
      <c r="E822" s="102">
        <v>527</v>
      </c>
      <c r="F822" s="146">
        <v>483720.5</v>
      </c>
      <c r="G822" s="41">
        <v>100</v>
      </c>
      <c r="H822" s="50">
        <f t="shared" si="143"/>
        <v>483720.5</v>
      </c>
      <c r="I822" s="50">
        <f t="shared" si="135"/>
        <v>0</v>
      </c>
      <c r="J822" s="50">
        <f t="shared" si="140"/>
        <v>917.87571157495256</v>
      </c>
      <c r="K822" s="50">
        <f t="shared" si="141"/>
        <v>1268.9719762646259</v>
      </c>
      <c r="L822" s="50">
        <f t="shared" si="142"/>
        <v>1311934.1954122831</v>
      </c>
      <c r="M822" s="50"/>
      <c r="N822" s="93">
        <f t="shared" si="134"/>
        <v>1311934.1954122831</v>
      </c>
      <c r="O822" s="33"/>
    </row>
    <row r="823" spans="1:15" s="31" customFormat="1" x14ac:dyDescent="0.25">
      <c r="A823" s="35"/>
      <c r="B823" s="51" t="s">
        <v>567</v>
      </c>
      <c r="C823" s="35">
        <v>4</v>
      </c>
      <c r="D823" s="55">
        <v>20.0947</v>
      </c>
      <c r="E823" s="102">
        <v>779</v>
      </c>
      <c r="F823" s="146">
        <v>409429.5</v>
      </c>
      <c r="G823" s="41">
        <v>100</v>
      </c>
      <c r="H823" s="50">
        <f t="shared" si="143"/>
        <v>409429.5</v>
      </c>
      <c r="I823" s="50">
        <f t="shared" si="135"/>
        <v>0</v>
      </c>
      <c r="J823" s="50">
        <f t="shared" si="140"/>
        <v>525.58344030808735</v>
      </c>
      <c r="K823" s="50">
        <f t="shared" si="141"/>
        <v>1661.2642475314913</v>
      </c>
      <c r="L823" s="50">
        <f t="shared" si="142"/>
        <v>1703031.3684587276</v>
      </c>
      <c r="M823" s="50"/>
      <c r="N823" s="93">
        <f t="shared" si="134"/>
        <v>1703031.3684587276</v>
      </c>
      <c r="O823" s="33"/>
    </row>
    <row r="824" spans="1:15" s="31" customFormat="1" x14ac:dyDescent="0.25">
      <c r="A824" s="35"/>
      <c r="B824" s="51" t="s">
        <v>568</v>
      </c>
      <c r="C824" s="35">
        <v>4</v>
      </c>
      <c r="D824" s="55">
        <v>32.6556</v>
      </c>
      <c r="E824" s="102">
        <v>922</v>
      </c>
      <c r="F824" s="146">
        <v>451911.5</v>
      </c>
      <c r="G824" s="41">
        <v>100</v>
      </c>
      <c r="H824" s="50">
        <f t="shared" si="143"/>
        <v>451911.5</v>
      </c>
      <c r="I824" s="50">
        <f t="shared" si="135"/>
        <v>0</v>
      </c>
      <c r="J824" s="50">
        <f t="shared" si="140"/>
        <v>490.14262472885031</v>
      </c>
      <c r="K824" s="50">
        <f t="shared" si="141"/>
        <v>1696.7050631107284</v>
      </c>
      <c r="L824" s="50">
        <f t="shared" si="142"/>
        <v>1843303.5385366334</v>
      </c>
      <c r="M824" s="50"/>
      <c r="N824" s="93">
        <f t="shared" si="134"/>
        <v>1843303.5385366334</v>
      </c>
      <c r="O824" s="33"/>
    </row>
    <row r="825" spans="1:15" s="31" customFormat="1" x14ac:dyDescent="0.25">
      <c r="A825" s="35"/>
      <c r="B825" s="51" t="s">
        <v>569</v>
      </c>
      <c r="C825" s="35">
        <v>4</v>
      </c>
      <c r="D825" s="55">
        <v>20.333000000000002</v>
      </c>
      <c r="E825" s="102">
        <v>801</v>
      </c>
      <c r="F825" s="146">
        <v>348838.7</v>
      </c>
      <c r="G825" s="41">
        <v>100</v>
      </c>
      <c r="H825" s="50">
        <f t="shared" si="143"/>
        <v>348838.7</v>
      </c>
      <c r="I825" s="50">
        <f t="shared" si="135"/>
        <v>0</v>
      </c>
      <c r="J825" s="50">
        <f t="shared" si="140"/>
        <v>435.50399500624223</v>
      </c>
      <c r="K825" s="50">
        <f t="shared" si="141"/>
        <v>1751.3436928333363</v>
      </c>
      <c r="L825" s="50">
        <f t="shared" si="142"/>
        <v>1784853.1516961204</v>
      </c>
      <c r="M825" s="50"/>
      <c r="N825" s="93">
        <f t="shared" si="134"/>
        <v>1784853.1516961204</v>
      </c>
      <c r="O825" s="33"/>
    </row>
    <row r="826" spans="1:15" s="31" customFormat="1" x14ac:dyDescent="0.25">
      <c r="A826" s="35"/>
      <c r="B826" s="51" t="s">
        <v>570</v>
      </c>
      <c r="C826" s="35">
        <v>4</v>
      </c>
      <c r="D826" s="55">
        <v>26.998699999999999</v>
      </c>
      <c r="E826" s="102">
        <v>611</v>
      </c>
      <c r="F826" s="146">
        <v>291308.40000000002</v>
      </c>
      <c r="G826" s="41">
        <v>100</v>
      </c>
      <c r="H826" s="50">
        <f t="shared" si="143"/>
        <v>291308.40000000002</v>
      </c>
      <c r="I826" s="50">
        <f t="shared" si="135"/>
        <v>0</v>
      </c>
      <c r="J826" s="50">
        <f t="shared" si="140"/>
        <v>476.77315875613749</v>
      </c>
      <c r="K826" s="50">
        <f t="shared" si="141"/>
        <v>1710.0745290834411</v>
      </c>
      <c r="L826" s="50">
        <f t="shared" si="142"/>
        <v>1734282.6324129584</v>
      </c>
      <c r="M826" s="50"/>
      <c r="N826" s="93">
        <f t="shared" si="134"/>
        <v>1734282.6324129584</v>
      </c>
      <c r="O826" s="33"/>
    </row>
    <row r="827" spans="1:15" s="31" customFormat="1" x14ac:dyDescent="0.25">
      <c r="A827" s="35"/>
      <c r="B827" s="51" t="s">
        <v>571</v>
      </c>
      <c r="C827" s="35">
        <v>4</v>
      </c>
      <c r="D827" s="55">
        <v>43.112399999999994</v>
      </c>
      <c r="E827" s="102">
        <v>2258</v>
      </c>
      <c r="F827" s="146">
        <v>1121094.5</v>
      </c>
      <c r="G827" s="41">
        <v>100</v>
      </c>
      <c r="H827" s="50">
        <f t="shared" si="143"/>
        <v>1121094.5</v>
      </c>
      <c r="I827" s="50">
        <f t="shared" si="135"/>
        <v>0</v>
      </c>
      <c r="J827" s="50">
        <f t="shared" si="140"/>
        <v>496.4988928255093</v>
      </c>
      <c r="K827" s="50">
        <f t="shared" si="141"/>
        <v>1690.3487950140693</v>
      </c>
      <c r="L827" s="50">
        <f t="shared" si="142"/>
        <v>2276073.6746299267</v>
      </c>
      <c r="M827" s="50"/>
      <c r="N827" s="93">
        <f t="shared" si="134"/>
        <v>2276073.6746299267</v>
      </c>
      <c r="O827" s="33"/>
    </row>
    <row r="828" spans="1:15" s="31" customFormat="1" x14ac:dyDescent="0.25">
      <c r="A828" s="35"/>
      <c r="B828" s="51" t="s">
        <v>572</v>
      </c>
      <c r="C828" s="35">
        <v>4</v>
      </c>
      <c r="D828" s="55">
        <v>13.8256</v>
      </c>
      <c r="E828" s="102">
        <v>437</v>
      </c>
      <c r="F828" s="146">
        <v>352396.4</v>
      </c>
      <c r="G828" s="41">
        <v>100</v>
      </c>
      <c r="H828" s="50">
        <f t="shared" si="143"/>
        <v>352396.4</v>
      </c>
      <c r="I828" s="50">
        <f t="shared" si="135"/>
        <v>0</v>
      </c>
      <c r="J828" s="50">
        <f t="shared" si="140"/>
        <v>806.39908466819224</v>
      </c>
      <c r="K828" s="50">
        <f t="shared" si="141"/>
        <v>1380.4486031713864</v>
      </c>
      <c r="L828" s="50">
        <f t="shared" si="142"/>
        <v>1339323.7711843569</v>
      </c>
      <c r="M828" s="50"/>
      <c r="N828" s="93">
        <f t="shared" si="134"/>
        <v>1339323.7711843569</v>
      </c>
      <c r="O828" s="33"/>
    </row>
    <row r="829" spans="1:15" s="31" customFormat="1" x14ac:dyDescent="0.25">
      <c r="A829" s="35"/>
      <c r="B829" s="51" t="s">
        <v>573</v>
      </c>
      <c r="C829" s="35">
        <v>4</v>
      </c>
      <c r="D829" s="55">
        <v>29.2425</v>
      </c>
      <c r="E829" s="102">
        <v>1344</v>
      </c>
      <c r="F829" s="146">
        <v>375421.7</v>
      </c>
      <c r="G829" s="41">
        <v>100</v>
      </c>
      <c r="H829" s="50">
        <f t="shared" si="143"/>
        <v>375421.7</v>
      </c>
      <c r="I829" s="50">
        <f t="shared" si="135"/>
        <v>0</v>
      </c>
      <c r="J829" s="50">
        <f t="shared" si="140"/>
        <v>279.33162202380953</v>
      </c>
      <c r="K829" s="50">
        <f t="shared" si="141"/>
        <v>1907.516065815769</v>
      </c>
      <c r="L829" s="50">
        <f t="shared" si="142"/>
        <v>2117721.3170833346</v>
      </c>
      <c r="M829" s="50"/>
      <c r="N829" s="93">
        <f t="shared" si="134"/>
        <v>2117721.3170833346</v>
      </c>
      <c r="O829" s="33"/>
    </row>
    <row r="830" spans="1:15" s="31" customFormat="1" x14ac:dyDescent="0.25">
      <c r="A830" s="35"/>
      <c r="B830" s="51" t="s">
        <v>574</v>
      </c>
      <c r="C830" s="35">
        <v>4</v>
      </c>
      <c r="D830" s="55">
        <v>34.03</v>
      </c>
      <c r="E830" s="102">
        <v>1401</v>
      </c>
      <c r="F830" s="146">
        <v>576628.5</v>
      </c>
      <c r="G830" s="41">
        <v>100</v>
      </c>
      <c r="H830" s="50">
        <f t="shared" si="143"/>
        <v>576628.5</v>
      </c>
      <c r="I830" s="50">
        <f t="shared" si="135"/>
        <v>0</v>
      </c>
      <c r="J830" s="50">
        <f t="shared" si="140"/>
        <v>411.58351177730191</v>
      </c>
      <c r="K830" s="50">
        <f t="shared" si="141"/>
        <v>1775.2641760622766</v>
      </c>
      <c r="L830" s="50">
        <f t="shared" si="142"/>
        <v>2051767.1200805507</v>
      </c>
      <c r="M830" s="50"/>
      <c r="N830" s="93">
        <f t="shared" si="134"/>
        <v>2051767.1200805507</v>
      </c>
      <c r="O830" s="33"/>
    </row>
    <row r="831" spans="1:15" s="31" customFormat="1" x14ac:dyDescent="0.25">
      <c r="A831" s="35"/>
      <c r="B831" s="51" t="s">
        <v>830</v>
      </c>
      <c r="C831" s="35">
        <v>4</v>
      </c>
      <c r="D831" s="55">
        <v>19.790199999999999</v>
      </c>
      <c r="E831" s="102">
        <v>452</v>
      </c>
      <c r="F831" s="146">
        <v>521274.8</v>
      </c>
      <c r="G831" s="41">
        <v>100</v>
      </c>
      <c r="H831" s="50">
        <f t="shared" si="143"/>
        <v>521274.8</v>
      </c>
      <c r="I831" s="50">
        <f t="shared" si="135"/>
        <v>0</v>
      </c>
      <c r="J831" s="50">
        <f t="shared" si="140"/>
        <v>1153.262831858407</v>
      </c>
      <c r="K831" s="50">
        <f t="shared" si="141"/>
        <v>1033.5848559811716</v>
      </c>
      <c r="L831" s="50">
        <f t="shared" si="142"/>
        <v>1091176.1012913601</v>
      </c>
      <c r="M831" s="50"/>
      <c r="N831" s="93">
        <f t="shared" si="134"/>
        <v>1091176.1012913601</v>
      </c>
      <c r="O831" s="33"/>
    </row>
    <row r="832" spans="1:15" s="31" customFormat="1" x14ac:dyDescent="0.25">
      <c r="A832" s="35"/>
      <c r="B832" s="51" t="s">
        <v>575</v>
      </c>
      <c r="C832" s="35">
        <v>4</v>
      </c>
      <c r="D832" s="55">
        <v>35.491299999999995</v>
      </c>
      <c r="E832" s="102">
        <v>1991</v>
      </c>
      <c r="F832" s="146">
        <v>1202368.2</v>
      </c>
      <c r="G832" s="41">
        <v>100</v>
      </c>
      <c r="H832" s="50">
        <f t="shared" si="143"/>
        <v>1202368.2</v>
      </c>
      <c r="I832" s="50">
        <f t="shared" si="135"/>
        <v>0</v>
      </c>
      <c r="J832" s="50">
        <f t="shared" si="140"/>
        <v>603.90165745856348</v>
      </c>
      <c r="K832" s="50">
        <f t="shared" si="141"/>
        <v>1582.9460303810151</v>
      </c>
      <c r="L832" s="50">
        <f t="shared" si="142"/>
        <v>2068994.8727877357</v>
      </c>
      <c r="M832" s="50"/>
      <c r="N832" s="93">
        <f t="shared" si="134"/>
        <v>2068994.8727877357</v>
      </c>
      <c r="O832" s="33"/>
    </row>
    <row r="833" spans="1:15" s="31" customFormat="1" x14ac:dyDescent="0.25">
      <c r="A833" s="35"/>
      <c r="B833" s="51" t="s">
        <v>576</v>
      </c>
      <c r="C833" s="35">
        <v>4</v>
      </c>
      <c r="D833" s="55">
        <v>14.1394</v>
      </c>
      <c r="E833" s="102">
        <v>566</v>
      </c>
      <c r="F833" s="146">
        <v>500315.6</v>
      </c>
      <c r="G833" s="41">
        <v>100</v>
      </c>
      <c r="H833" s="50">
        <f t="shared" si="143"/>
        <v>500315.6</v>
      </c>
      <c r="I833" s="50">
        <f t="shared" si="135"/>
        <v>0</v>
      </c>
      <c r="J833" s="50">
        <f t="shared" si="140"/>
        <v>883.94982332155473</v>
      </c>
      <c r="K833" s="50">
        <f t="shared" si="141"/>
        <v>1302.8978645180239</v>
      </c>
      <c r="L833" s="50">
        <f t="shared" si="142"/>
        <v>1313800.2311183347</v>
      </c>
      <c r="M833" s="50"/>
      <c r="N833" s="93">
        <f t="shared" si="134"/>
        <v>1313800.2311183347</v>
      </c>
      <c r="O833" s="33"/>
    </row>
    <row r="834" spans="1:15" s="31" customFormat="1" x14ac:dyDescent="0.25">
      <c r="A834" s="35"/>
      <c r="B834" s="51" t="s">
        <v>831</v>
      </c>
      <c r="C834" s="35">
        <v>4</v>
      </c>
      <c r="D834" s="55">
        <v>16.197300000000002</v>
      </c>
      <c r="E834" s="102">
        <v>504</v>
      </c>
      <c r="F834" s="146">
        <v>227624.1</v>
      </c>
      <c r="G834" s="41">
        <v>100</v>
      </c>
      <c r="H834" s="50">
        <f t="shared" si="143"/>
        <v>227624.1</v>
      </c>
      <c r="I834" s="50">
        <f t="shared" si="135"/>
        <v>0</v>
      </c>
      <c r="J834" s="50">
        <f t="shared" si="140"/>
        <v>451.63511904761907</v>
      </c>
      <c r="K834" s="50">
        <f t="shared" si="141"/>
        <v>1735.2125687919595</v>
      </c>
      <c r="L834" s="50">
        <f t="shared" si="142"/>
        <v>1664027.9005935001</v>
      </c>
      <c r="M834" s="50"/>
      <c r="N834" s="93">
        <f t="shared" ref="N834:N897" si="144">L834+M834</f>
        <v>1664027.9005935001</v>
      </c>
      <c r="O834" s="33"/>
    </row>
    <row r="835" spans="1:15" s="31" customFormat="1" x14ac:dyDescent="0.25">
      <c r="A835" s="35"/>
      <c r="B835" s="51" t="s">
        <v>577</v>
      </c>
      <c r="C835" s="35">
        <v>4</v>
      </c>
      <c r="D835" s="55">
        <v>31.064299999999999</v>
      </c>
      <c r="E835" s="102">
        <v>2611</v>
      </c>
      <c r="F835" s="146">
        <v>2168803.7999999998</v>
      </c>
      <c r="G835" s="41">
        <v>100</v>
      </c>
      <c r="H835" s="50">
        <f t="shared" si="143"/>
        <v>2168803.7999999998</v>
      </c>
      <c r="I835" s="50">
        <f t="shared" si="135"/>
        <v>0</v>
      </c>
      <c r="J835" s="50">
        <f t="shared" si="140"/>
        <v>830.6410570662581</v>
      </c>
      <c r="K835" s="50">
        <f t="shared" si="141"/>
        <v>1356.2066307733205</v>
      </c>
      <c r="L835" s="50">
        <f t="shared" si="142"/>
        <v>2033342.9305932363</v>
      </c>
      <c r="M835" s="50"/>
      <c r="N835" s="93">
        <f t="shared" si="144"/>
        <v>2033342.9305932363</v>
      </c>
      <c r="O835" s="33"/>
    </row>
    <row r="836" spans="1:15" s="31" customFormat="1" x14ac:dyDescent="0.25">
      <c r="A836" s="35"/>
      <c r="B836" s="51" t="s">
        <v>578</v>
      </c>
      <c r="C836" s="35">
        <v>4</v>
      </c>
      <c r="D836" s="55">
        <v>30.640700000000002</v>
      </c>
      <c r="E836" s="102">
        <v>771</v>
      </c>
      <c r="F836" s="146">
        <v>566474.80000000005</v>
      </c>
      <c r="G836" s="41">
        <v>100</v>
      </c>
      <c r="H836" s="50">
        <f t="shared" si="143"/>
        <v>566474.80000000005</v>
      </c>
      <c r="I836" s="50">
        <f t="shared" ref="I836:I899" si="145">F836-H836</f>
        <v>0</v>
      </c>
      <c r="J836" s="50">
        <f t="shared" si="140"/>
        <v>734.72736705577177</v>
      </c>
      <c r="K836" s="50">
        <f t="shared" si="141"/>
        <v>1452.1203207838068</v>
      </c>
      <c r="L836" s="50">
        <f t="shared" si="142"/>
        <v>1587552.7090184928</v>
      </c>
      <c r="M836" s="50"/>
      <c r="N836" s="93">
        <f t="shared" si="144"/>
        <v>1587552.7090184928</v>
      </c>
      <c r="O836" s="33"/>
    </row>
    <row r="837" spans="1:15" s="31" customFormat="1" x14ac:dyDescent="0.25">
      <c r="A837" s="35"/>
      <c r="B837" s="51" t="s">
        <v>579</v>
      </c>
      <c r="C837" s="35">
        <v>4</v>
      </c>
      <c r="D837" s="55">
        <v>22.068200000000001</v>
      </c>
      <c r="E837" s="102">
        <v>1172</v>
      </c>
      <c r="F837" s="146">
        <v>486184.4</v>
      </c>
      <c r="G837" s="41">
        <v>100</v>
      </c>
      <c r="H837" s="50">
        <f t="shared" si="143"/>
        <v>486184.4</v>
      </c>
      <c r="I837" s="50">
        <f t="shared" si="145"/>
        <v>0</v>
      </c>
      <c r="J837" s="50">
        <f t="shared" si="140"/>
        <v>414.83310580204778</v>
      </c>
      <c r="K837" s="50">
        <f t="shared" si="141"/>
        <v>1772.0145820375308</v>
      </c>
      <c r="L837" s="50">
        <f t="shared" si="142"/>
        <v>1916966.348348628</v>
      </c>
      <c r="M837" s="50"/>
      <c r="N837" s="93">
        <f t="shared" si="144"/>
        <v>1916966.348348628</v>
      </c>
      <c r="O837" s="33"/>
    </row>
    <row r="838" spans="1:15" s="31" customFormat="1" x14ac:dyDescent="0.25">
      <c r="A838" s="35"/>
      <c r="B838" s="51" t="s">
        <v>832</v>
      </c>
      <c r="C838" s="35">
        <v>4</v>
      </c>
      <c r="D838" s="55">
        <v>28.941500000000001</v>
      </c>
      <c r="E838" s="102">
        <v>1049</v>
      </c>
      <c r="F838" s="146">
        <v>876687.5</v>
      </c>
      <c r="G838" s="41">
        <v>100</v>
      </c>
      <c r="H838" s="50">
        <f t="shared" si="143"/>
        <v>876687.5</v>
      </c>
      <c r="I838" s="50">
        <f t="shared" si="145"/>
        <v>0</v>
      </c>
      <c r="J838" s="50">
        <f t="shared" si="140"/>
        <v>835.7364156339371</v>
      </c>
      <c r="K838" s="50">
        <f t="shared" si="141"/>
        <v>1351.1112722056414</v>
      </c>
      <c r="L838" s="50">
        <f t="shared" si="142"/>
        <v>1573712.3336674094</v>
      </c>
      <c r="M838" s="50"/>
      <c r="N838" s="93">
        <f t="shared" si="144"/>
        <v>1573712.3336674094</v>
      </c>
      <c r="O838" s="33"/>
    </row>
    <row r="839" spans="1:15" s="31" customFormat="1" x14ac:dyDescent="0.25">
      <c r="A839" s="35"/>
      <c r="B839" s="51" t="s">
        <v>883</v>
      </c>
      <c r="C839" s="35">
        <v>3</v>
      </c>
      <c r="D839" s="55">
        <v>13.119700000000002</v>
      </c>
      <c r="E839" s="102">
        <v>17340</v>
      </c>
      <c r="F839" s="146">
        <v>76916411</v>
      </c>
      <c r="G839" s="41">
        <v>50</v>
      </c>
      <c r="H839" s="50">
        <f t="shared" si="143"/>
        <v>38458205.5</v>
      </c>
      <c r="I839" s="50">
        <f t="shared" si="145"/>
        <v>38458205.5</v>
      </c>
      <c r="J839" s="50">
        <f t="shared" si="140"/>
        <v>4435.7791810841982</v>
      </c>
      <c r="K839" s="50">
        <f t="shared" si="141"/>
        <v>-2248.9314932446196</v>
      </c>
      <c r="L839" s="50">
        <f t="shared" si="142"/>
        <v>4997216.9834797848</v>
      </c>
      <c r="M839" s="50"/>
      <c r="N839" s="93">
        <f t="shared" si="144"/>
        <v>4997216.9834797848</v>
      </c>
      <c r="O839" s="33"/>
    </row>
    <row r="840" spans="1:15" s="31" customFormat="1" x14ac:dyDescent="0.25">
      <c r="A840" s="35"/>
      <c r="B840" s="51" t="s">
        <v>833</v>
      </c>
      <c r="C840" s="35">
        <v>4</v>
      </c>
      <c r="D840" s="55">
        <v>19.7392</v>
      </c>
      <c r="E840" s="102">
        <v>1095</v>
      </c>
      <c r="F840" s="146">
        <v>1023579.2</v>
      </c>
      <c r="G840" s="41">
        <v>100</v>
      </c>
      <c r="H840" s="50">
        <f t="shared" si="143"/>
        <v>1023579.2</v>
      </c>
      <c r="I840" s="50">
        <f t="shared" si="145"/>
        <v>0</v>
      </c>
      <c r="J840" s="50">
        <f t="shared" si="140"/>
        <v>934.77552511415524</v>
      </c>
      <c r="K840" s="50">
        <f t="shared" si="141"/>
        <v>1252.0721627254234</v>
      </c>
      <c r="L840" s="50">
        <f t="shared" si="142"/>
        <v>1453531.8032473004</v>
      </c>
      <c r="M840" s="50"/>
      <c r="N840" s="93">
        <f t="shared" si="144"/>
        <v>1453531.8032473004</v>
      </c>
      <c r="O840" s="33"/>
    </row>
    <row r="841" spans="1:15" s="31" customFormat="1" x14ac:dyDescent="0.25">
      <c r="A841" s="35"/>
      <c r="B841" s="51" t="s">
        <v>580</v>
      </c>
      <c r="C841" s="35">
        <v>4</v>
      </c>
      <c r="D841" s="55">
        <v>15.2705</v>
      </c>
      <c r="E841" s="102">
        <v>768</v>
      </c>
      <c r="F841" s="146">
        <v>817665.7</v>
      </c>
      <c r="G841" s="41">
        <v>100</v>
      </c>
      <c r="H841" s="50">
        <f t="shared" si="143"/>
        <v>817665.7</v>
      </c>
      <c r="I841" s="50">
        <f t="shared" si="145"/>
        <v>0</v>
      </c>
      <c r="J841" s="50">
        <f t="shared" si="140"/>
        <v>1064.6688802083333</v>
      </c>
      <c r="K841" s="50">
        <f t="shared" si="141"/>
        <v>1122.1788076312453</v>
      </c>
      <c r="L841" s="50">
        <f t="shared" si="142"/>
        <v>1228564.0118647239</v>
      </c>
      <c r="M841" s="50"/>
      <c r="N841" s="93">
        <f t="shared" si="144"/>
        <v>1228564.0118647239</v>
      </c>
      <c r="O841" s="33"/>
    </row>
    <row r="842" spans="1:15" s="31" customFormat="1" x14ac:dyDescent="0.25">
      <c r="A842" s="35"/>
      <c r="B842" s="51" t="s">
        <v>834</v>
      </c>
      <c r="C842" s="35">
        <v>4</v>
      </c>
      <c r="D842" s="55">
        <v>44.109200000000001</v>
      </c>
      <c r="E842" s="102">
        <v>1370</v>
      </c>
      <c r="F842" s="146">
        <v>725508.9</v>
      </c>
      <c r="G842" s="41">
        <v>100</v>
      </c>
      <c r="H842" s="50">
        <f t="shared" si="143"/>
        <v>725508.9</v>
      </c>
      <c r="I842" s="50">
        <f t="shared" si="145"/>
        <v>0</v>
      </c>
      <c r="J842" s="50">
        <f t="shared" si="140"/>
        <v>529.56854014598537</v>
      </c>
      <c r="K842" s="50">
        <f t="shared" si="141"/>
        <v>1657.2791476935931</v>
      </c>
      <c r="L842" s="50">
        <f t="shared" si="142"/>
        <v>2002267.0810579248</v>
      </c>
      <c r="M842" s="50"/>
      <c r="N842" s="93">
        <f t="shared" si="144"/>
        <v>2002267.0810579248</v>
      </c>
      <c r="O842" s="33"/>
    </row>
    <row r="843" spans="1:15" s="31" customFormat="1" x14ac:dyDescent="0.25">
      <c r="A843" s="35"/>
      <c r="B843" s="51" t="s">
        <v>581</v>
      </c>
      <c r="C843" s="35">
        <v>4</v>
      </c>
      <c r="D843" s="55">
        <v>12.614799999999999</v>
      </c>
      <c r="E843" s="102">
        <v>711</v>
      </c>
      <c r="F843" s="146">
        <v>463667.20000000001</v>
      </c>
      <c r="G843" s="41">
        <v>100</v>
      </c>
      <c r="H843" s="50">
        <f t="shared" si="143"/>
        <v>463667.20000000001</v>
      </c>
      <c r="I843" s="50">
        <f t="shared" si="145"/>
        <v>0</v>
      </c>
      <c r="J843" s="50">
        <f t="shared" si="140"/>
        <v>652.13389592123769</v>
      </c>
      <c r="K843" s="50">
        <f t="shared" si="141"/>
        <v>1534.713791918341</v>
      </c>
      <c r="L843" s="50">
        <f t="shared" si="142"/>
        <v>1537469.4502320276</v>
      </c>
      <c r="M843" s="50"/>
      <c r="N843" s="93">
        <f t="shared" si="144"/>
        <v>1537469.4502320276</v>
      </c>
      <c r="O843" s="33"/>
    </row>
    <row r="844" spans="1:15" s="31" customFormat="1" x14ac:dyDescent="0.25">
      <c r="A844" s="35"/>
      <c r="B844" s="51" t="s">
        <v>582</v>
      </c>
      <c r="C844" s="35">
        <v>4</v>
      </c>
      <c r="D844" s="55">
        <v>34.076799999999999</v>
      </c>
      <c r="E844" s="102">
        <v>1834</v>
      </c>
      <c r="F844" s="146">
        <v>1755595.7</v>
      </c>
      <c r="G844" s="41">
        <v>100</v>
      </c>
      <c r="H844" s="50">
        <f t="shared" si="143"/>
        <v>1755595.7</v>
      </c>
      <c r="I844" s="50">
        <f t="shared" si="145"/>
        <v>0</v>
      </c>
      <c r="J844" s="50">
        <f t="shared" si="140"/>
        <v>957.2495637949836</v>
      </c>
      <c r="K844" s="50">
        <f t="shared" si="141"/>
        <v>1229.5981240445949</v>
      </c>
      <c r="L844" s="50">
        <f t="shared" si="142"/>
        <v>1725271.9993597656</v>
      </c>
      <c r="M844" s="50"/>
      <c r="N844" s="93">
        <f t="shared" si="144"/>
        <v>1725271.9993597656</v>
      </c>
      <c r="O844" s="33"/>
    </row>
    <row r="845" spans="1:15" s="31" customFormat="1" x14ac:dyDescent="0.25">
      <c r="A845" s="35"/>
      <c r="B845" s="51" t="s">
        <v>583</v>
      </c>
      <c r="C845" s="35">
        <v>4</v>
      </c>
      <c r="D845" s="55">
        <v>44.233499999999999</v>
      </c>
      <c r="E845" s="102">
        <v>1357</v>
      </c>
      <c r="F845" s="146">
        <v>721907.1</v>
      </c>
      <c r="G845" s="41">
        <v>100</v>
      </c>
      <c r="H845" s="50">
        <f t="shared" si="143"/>
        <v>721907.1</v>
      </c>
      <c r="I845" s="50">
        <f t="shared" si="145"/>
        <v>0</v>
      </c>
      <c r="J845" s="50">
        <f t="shared" si="140"/>
        <v>531.98754605747968</v>
      </c>
      <c r="K845" s="50">
        <f t="shared" si="141"/>
        <v>1654.8601417820989</v>
      </c>
      <c r="L845" s="50">
        <f t="shared" si="142"/>
        <v>1997279.4332783525</v>
      </c>
      <c r="M845" s="50"/>
      <c r="N845" s="93">
        <f t="shared" si="144"/>
        <v>1997279.4332783525</v>
      </c>
      <c r="O845" s="33"/>
    </row>
    <row r="846" spans="1:15" s="31" customFormat="1" x14ac:dyDescent="0.25">
      <c r="A846" s="35"/>
      <c r="B846" s="51" t="s">
        <v>584</v>
      </c>
      <c r="C846" s="35">
        <v>4</v>
      </c>
      <c r="D846" s="55">
        <v>59.642499999999998</v>
      </c>
      <c r="E846" s="102">
        <v>2265</v>
      </c>
      <c r="F846" s="146">
        <v>2239813.4</v>
      </c>
      <c r="G846" s="41">
        <v>100</v>
      </c>
      <c r="H846" s="50">
        <f t="shared" si="143"/>
        <v>2239813.4</v>
      </c>
      <c r="I846" s="50">
        <f t="shared" si="145"/>
        <v>0</v>
      </c>
      <c r="J846" s="50">
        <f t="shared" si="140"/>
        <v>988.88008830022068</v>
      </c>
      <c r="K846" s="50">
        <f t="shared" si="141"/>
        <v>1197.9675995393579</v>
      </c>
      <c r="L846" s="50">
        <f t="shared" si="142"/>
        <v>1964993.9742197134</v>
      </c>
      <c r="M846" s="50"/>
      <c r="N846" s="93">
        <f t="shared" si="144"/>
        <v>1964993.9742197134</v>
      </c>
      <c r="O846" s="33"/>
    </row>
    <row r="847" spans="1:15" s="31" customFormat="1" x14ac:dyDescent="0.25">
      <c r="A847" s="35"/>
      <c r="B847" s="51" t="s">
        <v>585</v>
      </c>
      <c r="C847" s="35">
        <v>4</v>
      </c>
      <c r="D847" s="55">
        <v>41.119700000000002</v>
      </c>
      <c r="E847" s="102">
        <v>1166</v>
      </c>
      <c r="F847" s="146">
        <v>1280515.3</v>
      </c>
      <c r="G847" s="41">
        <v>100</v>
      </c>
      <c r="H847" s="50">
        <f t="shared" si="143"/>
        <v>1280515.3</v>
      </c>
      <c r="I847" s="50">
        <f t="shared" si="145"/>
        <v>0</v>
      </c>
      <c r="J847" s="50">
        <f t="shared" si="140"/>
        <v>1098.2120926243567</v>
      </c>
      <c r="K847" s="50">
        <f t="shared" si="141"/>
        <v>1088.6355952152219</v>
      </c>
      <c r="L847" s="50">
        <f t="shared" si="142"/>
        <v>1458929.720945867</v>
      </c>
      <c r="M847" s="50"/>
      <c r="N847" s="93">
        <f t="shared" si="144"/>
        <v>1458929.720945867</v>
      </c>
      <c r="O847" s="33"/>
    </row>
    <row r="848" spans="1:15" s="31" customFormat="1" x14ac:dyDescent="0.25">
      <c r="A848" s="35"/>
      <c r="B848" s="51" t="s">
        <v>586</v>
      </c>
      <c r="C848" s="35">
        <v>4</v>
      </c>
      <c r="D848" s="55">
        <v>15.3706</v>
      </c>
      <c r="E848" s="102">
        <v>1407</v>
      </c>
      <c r="F848" s="146">
        <v>993162.2</v>
      </c>
      <c r="G848" s="41">
        <v>100</v>
      </c>
      <c r="H848" s="50">
        <f t="shared" si="143"/>
        <v>993162.2</v>
      </c>
      <c r="I848" s="50">
        <f t="shared" si="145"/>
        <v>0</v>
      </c>
      <c r="J848" s="50">
        <f t="shared" si="140"/>
        <v>705.87221037668792</v>
      </c>
      <c r="K848" s="50">
        <f t="shared" si="141"/>
        <v>1480.9754774628907</v>
      </c>
      <c r="L848" s="50">
        <f t="shared" si="142"/>
        <v>1706266.3372646321</v>
      </c>
      <c r="M848" s="50"/>
      <c r="N848" s="93">
        <f t="shared" si="144"/>
        <v>1706266.3372646321</v>
      </c>
      <c r="O848" s="33"/>
    </row>
    <row r="849" spans="1:15" s="31" customFormat="1" x14ac:dyDescent="0.25">
      <c r="A849" s="35"/>
      <c r="B849" s="51" t="s">
        <v>835</v>
      </c>
      <c r="C849" s="35">
        <v>4</v>
      </c>
      <c r="D849" s="55">
        <v>18.966699999999999</v>
      </c>
      <c r="E849" s="102">
        <v>1538</v>
      </c>
      <c r="F849" s="146">
        <v>882410.7</v>
      </c>
      <c r="G849" s="41">
        <v>100</v>
      </c>
      <c r="H849" s="50">
        <f t="shared" si="143"/>
        <v>882410.7</v>
      </c>
      <c r="I849" s="50">
        <f t="shared" si="145"/>
        <v>0</v>
      </c>
      <c r="J849" s="50">
        <f t="shared" si="140"/>
        <v>573.73907672301686</v>
      </c>
      <c r="K849" s="50">
        <f t="shared" si="141"/>
        <v>1613.1086111165619</v>
      </c>
      <c r="L849" s="50">
        <f t="shared" si="142"/>
        <v>1872531.8185321314</v>
      </c>
      <c r="M849" s="50"/>
      <c r="N849" s="93">
        <f t="shared" si="144"/>
        <v>1872531.8185321314</v>
      </c>
      <c r="O849" s="33"/>
    </row>
    <row r="850" spans="1:15" s="31" customFormat="1" x14ac:dyDescent="0.25">
      <c r="A850" s="35"/>
      <c r="B850" s="4"/>
      <c r="C850" s="4"/>
      <c r="D850" s="55">
        <v>0</v>
      </c>
      <c r="E850" s="104"/>
      <c r="F850" s="32"/>
      <c r="G850" s="41"/>
      <c r="H850" s="42"/>
      <c r="I850" s="50"/>
      <c r="J850" s="50"/>
      <c r="K850" s="50"/>
      <c r="L850" s="50"/>
      <c r="M850" s="50"/>
      <c r="N850" s="93"/>
      <c r="O850" s="33"/>
    </row>
    <row r="851" spans="1:15" s="31" customFormat="1" x14ac:dyDescent="0.25">
      <c r="A851" s="30" t="s">
        <v>587</v>
      </c>
      <c r="B851" s="43" t="s">
        <v>2</v>
      </c>
      <c r="C851" s="44"/>
      <c r="D851" s="3">
        <v>729.1185999999999</v>
      </c>
      <c r="E851" s="105">
        <f>E852</f>
        <v>61754</v>
      </c>
      <c r="F851" s="37"/>
      <c r="G851" s="41"/>
      <c r="H851" s="37">
        <f>H853</f>
        <v>13695932.800000001</v>
      </c>
      <c r="I851" s="37">
        <f>I853</f>
        <v>-13695932.800000001</v>
      </c>
      <c r="J851" s="50"/>
      <c r="K851" s="50"/>
      <c r="L851" s="50"/>
      <c r="M851" s="46">
        <f>M853</f>
        <v>22905607.481847964</v>
      </c>
      <c r="N851" s="91">
        <f t="shared" si="144"/>
        <v>22905607.481847964</v>
      </c>
      <c r="O851" s="33"/>
    </row>
    <row r="852" spans="1:15" s="31" customFormat="1" x14ac:dyDescent="0.25">
      <c r="A852" s="30" t="s">
        <v>587</v>
      </c>
      <c r="B852" s="43" t="s">
        <v>3</v>
      </c>
      <c r="C852" s="44"/>
      <c r="D852" s="3">
        <v>729.1185999999999</v>
      </c>
      <c r="E852" s="105">
        <f>SUM(E854:E880)</f>
        <v>61754</v>
      </c>
      <c r="F852" s="37">
        <f>SUM(F854:F880)</f>
        <v>102478168.7</v>
      </c>
      <c r="G852" s="41"/>
      <c r="H852" s="37">
        <f>SUM(H854:H880)</f>
        <v>75086303.099999994</v>
      </c>
      <c r="I852" s="37">
        <f>SUM(I854:I880)</f>
        <v>27391865.600000001</v>
      </c>
      <c r="J852" s="50"/>
      <c r="K852" s="50"/>
      <c r="L852" s="37">
        <f>SUM(L854:L880)</f>
        <v>48506919.704407163</v>
      </c>
      <c r="M852" s="50"/>
      <c r="N852" s="91">
        <f t="shared" si="144"/>
        <v>48506919.704407163</v>
      </c>
      <c r="O852" s="33"/>
    </row>
    <row r="853" spans="1:15" s="31" customFormat="1" x14ac:dyDescent="0.25">
      <c r="A853" s="35"/>
      <c r="B853" s="51" t="s">
        <v>26</v>
      </c>
      <c r="C853" s="35">
        <v>2</v>
      </c>
      <c r="D853" s="55">
        <v>0</v>
      </c>
      <c r="E853" s="108"/>
      <c r="F853" s="50"/>
      <c r="G853" s="41">
        <v>25</v>
      </c>
      <c r="H853" s="50">
        <f>F874*G853/100</f>
        <v>13695932.800000001</v>
      </c>
      <c r="I853" s="50">
        <f t="shared" si="145"/>
        <v>-13695932.800000001</v>
      </c>
      <c r="J853" s="50"/>
      <c r="K853" s="50"/>
      <c r="L853" s="50"/>
      <c r="M853" s="50">
        <f>($L$7*$L$8*E851/$L$10)+($L$7*$L$9*D851/$L$11)</f>
        <v>22905607.481847964</v>
      </c>
      <c r="N853" s="93">
        <f t="shared" si="144"/>
        <v>22905607.481847964</v>
      </c>
      <c r="O853" s="33"/>
    </row>
    <row r="854" spans="1:15" s="31" customFormat="1" x14ac:dyDescent="0.25">
      <c r="A854" s="35"/>
      <c r="B854" s="51" t="s">
        <v>588</v>
      </c>
      <c r="C854" s="35">
        <v>4</v>
      </c>
      <c r="D854" s="55">
        <v>6.8285999999999998</v>
      </c>
      <c r="E854" s="102">
        <v>1112</v>
      </c>
      <c r="F854" s="147">
        <v>1597556</v>
      </c>
      <c r="G854" s="41">
        <v>100</v>
      </c>
      <c r="H854" s="50">
        <f>F854*G854/100</f>
        <v>1597556</v>
      </c>
      <c r="I854" s="50">
        <f t="shared" si="145"/>
        <v>0</v>
      </c>
      <c r="J854" s="50">
        <f t="shared" ref="J854:J880" si="146">F854/E854</f>
        <v>1436.6510791366907</v>
      </c>
      <c r="K854" s="50">
        <f t="shared" ref="K854:K880" si="147">$J$11*$J$19-J854</f>
        <v>750.19660870288794</v>
      </c>
      <c r="L854" s="50">
        <f t="shared" ref="L854:L880" si="148">IF(K854&gt;0,$J$7*$J$8*(K854/$K$19),0)+$J$7*$J$9*(E854/$E$19)+$J$7*$J$10*(D854/$D$19)</f>
        <v>972320.96689537156</v>
      </c>
      <c r="M854" s="50"/>
      <c r="N854" s="93">
        <f t="shared" si="144"/>
        <v>972320.96689537156</v>
      </c>
      <c r="O854" s="33"/>
    </row>
    <row r="855" spans="1:15" s="31" customFormat="1" x14ac:dyDescent="0.25">
      <c r="A855" s="35"/>
      <c r="B855" s="51" t="s">
        <v>589</v>
      </c>
      <c r="C855" s="35">
        <v>4</v>
      </c>
      <c r="D855" s="55">
        <v>62.403199999999998</v>
      </c>
      <c r="E855" s="102">
        <v>1812</v>
      </c>
      <c r="F855" s="147">
        <v>1359546.2</v>
      </c>
      <c r="G855" s="41">
        <v>100</v>
      </c>
      <c r="H855" s="50">
        <f t="shared" ref="H855:H880" si="149">F855*G855/100</f>
        <v>1359546.2</v>
      </c>
      <c r="I855" s="50">
        <f t="shared" si="145"/>
        <v>0</v>
      </c>
      <c r="J855" s="50">
        <f t="shared" si="146"/>
        <v>750.3014348785872</v>
      </c>
      <c r="K855" s="50">
        <f t="shared" si="147"/>
        <v>1436.5462529609913</v>
      </c>
      <c r="L855" s="50">
        <f t="shared" si="148"/>
        <v>2048475.1018726355</v>
      </c>
      <c r="M855" s="50"/>
      <c r="N855" s="93">
        <f t="shared" si="144"/>
        <v>2048475.1018726355</v>
      </c>
      <c r="O855" s="33"/>
    </row>
    <row r="856" spans="1:15" s="31" customFormat="1" x14ac:dyDescent="0.25">
      <c r="A856" s="35"/>
      <c r="B856" s="51" t="s">
        <v>590</v>
      </c>
      <c r="C856" s="35">
        <v>4</v>
      </c>
      <c r="D856" s="55">
        <v>7.9661999999999997</v>
      </c>
      <c r="E856" s="102">
        <v>681</v>
      </c>
      <c r="F856" s="147">
        <v>153719.70000000001</v>
      </c>
      <c r="G856" s="41">
        <v>100</v>
      </c>
      <c r="H856" s="50">
        <f t="shared" si="149"/>
        <v>153719.70000000001</v>
      </c>
      <c r="I856" s="50">
        <f t="shared" si="145"/>
        <v>0</v>
      </c>
      <c r="J856" s="50">
        <f t="shared" si="146"/>
        <v>225.72643171806169</v>
      </c>
      <c r="K856" s="50">
        <f t="shared" si="147"/>
        <v>1961.121256121517</v>
      </c>
      <c r="L856" s="50">
        <f t="shared" si="148"/>
        <v>1854295.2639580921</v>
      </c>
      <c r="M856" s="50"/>
      <c r="N856" s="93">
        <f t="shared" si="144"/>
        <v>1854295.2639580921</v>
      </c>
      <c r="O856" s="33"/>
    </row>
    <row r="857" spans="1:15" s="31" customFormat="1" x14ac:dyDescent="0.25">
      <c r="A857" s="35"/>
      <c r="B857" s="51" t="s">
        <v>591</v>
      </c>
      <c r="C857" s="35">
        <v>4</v>
      </c>
      <c r="D857" s="55">
        <v>47.315699999999993</v>
      </c>
      <c r="E857" s="102">
        <v>1767</v>
      </c>
      <c r="F857" s="147">
        <v>1015646.2</v>
      </c>
      <c r="G857" s="41">
        <v>100</v>
      </c>
      <c r="H857" s="50">
        <f t="shared" si="149"/>
        <v>1015646.2</v>
      </c>
      <c r="I857" s="50">
        <f t="shared" si="145"/>
        <v>0</v>
      </c>
      <c r="J857" s="50">
        <f t="shared" si="146"/>
        <v>574.78562535370679</v>
      </c>
      <c r="K857" s="50">
        <f t="shared" si="147"/>
        <v>1612.0620624858718</v>
      </c>
      <c r="L857" s="50">
        <f t="shared" si="148"/>
        <v>2095715.0060458286</v>
      </c>
      <c r="M857" s="50"/>
      <c r="N857" s="93">
        <f t="shared" si="144"/>
        <v>2095715.0060458286</v>
      </c>
      <c r="O857" s="33"/>
    </row>
    <row r="858" spans="1:15" s="31" customFormat="1" x14ac:dyDescent="0.25">
      <c r="A858" s="35"/>
      <c r="B858" s="51" t="s">
        <v>836</v>
      </c>
      <c r="C858" s="35">
        <v>4</v>
      </c>
      <c r="D858" s="55">
        <v>29.9498</v>
      </c>
      <c r="E858" s="102">
        <v>4562</v>
      </c>
      <c r="F858" s="147">
        <v>10546324.6</v>
      </c>
      <c r="G858" s="41">
        <v>100</v>
      </c>
      <c r="H858" s="50">
        <f t="shared" si="149"/>
        <v>10546324.6</v>
      </c>
      <c r="I858" s="50">
        <f t="shared" si="145"/>
        <v>0</v>
      </c>
      <c r="J858" s="50">
        <f t="shared" si="146"/>
        <v>2311.7765453748357</v>
      </c>
      <c r="K858" s="50">
        <f t="shared" si="147"/>
        <v>-124.92885753525707</v>
      </c>
      <c r="L858" s="50">
        <f t="shared" si="148"/>
        <v>1463363.0918425196</v>
      </c>
      <c r="M858" s="50"/>
      <c r="N858" s="93">
        <f t="shared" si="144"/>
        <v>1463363.0918425196</v>
      </c>
      <c r="O858" s="33"/>
    </row>
    <row r="859" spans="1:15" s="31" customFormat="1" x14ac:dyDescent="0.25">
      <c r="A859" s="35"/>
      <c r="B859" s="51" t="s">
        <v>592</v>
      </c>
      <c r="C859" s="35">
        <v>4</v>
      </c>
      <c r="D859" s="55">
        <v>18.782299999999999</v>
      </c>
      <c r="E859" s="102">
        <v>814</v>
      </c>
      <c r="F859" s="147">
        <v>628899.6</v>
      </c>
      <c r="G859" s="41">
        <v>100</v>
      </c>
      <c r="H859" s="50">
        <f t="shared" si="149"/>
        <v>628899.6</v>
      </c>
      <c r="I859" s="50">
        <f t="shared" si="145"/>
        <v>0</v>
      </c>
      <c r="J859" s="50">
        <f t="shared" si="146"/>
        <v>772.60393120393121</v>
      </c>
      <c r="K859" s="50">
        <f t="shared" si="147"/>
        <v>1414.2437566356475</v>
      </c>
      <c r="L859" s="50">
        <f t="shared" si="148"/>
        <v>1502027.7163848078</v>
      </c>
      <c r="M859" s="50"/>
      <c r="N859" s="93">
        <f t="shared" si="144"/>
        <v>1502027.7163848078</v>
      </c>
      <c r="O859" s="33"/>
    </row>
    <row r="860" spans="1:15" s="31" customFormat="1" x14ac:dyDescent="0.25">
      <c r="A860" s="35"/>
      <c r="B860" s="51" t="s">
        <v>593</v>
      </c>
      <c r="C860" s="35">
        <v>4</v>
      </c>
      <c r="D860" s="55">
        <v>19.1768</v>
      </c>
      <c r="E860" s="102">
        <v>1830</v>
      </c>
      <c r="F860" s="147">
        <v>1051974.2</v>
      </c>
      <c r="G860" s="41">
        <v>100</v>
      </c>
      <c r="H860" s="50">
        <f t="shared" si="149"/>
        <v>1051974.2</v>
      </c>
      <c r="I860" s="50">
        <f t="shared" si="145"/>
        <v>0</v>
      </c>
      <c r="J860" s="50">
        <f t="shared" si="146"/>
        <v>574.84928961748631</v>
      </c>
      <c r="K860" s="50">
        <f t="shared" si="147"/>
        <v>1611.9983982220924</v>
      </c>
      <c r="L860" s="50">
        <f t="shared" si="148"/>
        <v>1955707.6070088609</v>
      </c>
      <c r="M860" s="50"/>
      <c r="N860" s="93">
        <f t="shared" si="144"/>
        <v>1955707.6070088609</v>
      </c>
      <c r="O860" s="33"/>
    </row>
    <row r="861" spans="1:15" s="31" customFormat="1" x14ac:dyDescent="0.25">
      <c r="A861" s="35"/>
      <c r="B861" s="51" t="s">
        <v>594</v>
      </c>
      <c r="C861" s="35">
        <v>4</v>
      </c>
      <c r="D861" s="55">
        <v>12.482899999999999</v>
      </c>
      <c r="E861" s="102">
        <v>960</v>
      </c>
      <c r="F861" s="147">
        <v>312223.5</v>
      </c>
      <c r="G861" s="41">
        <v>100</v>
      </c>
      <c r="H861" s="50">
        <f t="shared" si="149"/>
        <v>312223.5</v>
      </c>
      <c r="I861" s="50">
        <f t="shared" si="145"/>
        <v>0</v>
      </c>
      <c r="J861" s="50">
        <f t="shared" si="146"/>
        <v>325.23281250000002</v>
      </c>
      <c r="K861" s="50">
        <f t="shared" si="147"/>
        <v>1861.6148753395787</v>
      </c>
      <c r="L861" s="50">
        <f t="shared" si="148"/>
        <v>1876844.9761021482</v>
      </c>
      <c r="M861" s="50"/>
      <c r="N861" s="93">
        <f t="shared" si="144"/>
        <v>1876844.9761021482</v>
      </c>
      <c r="O861" s="33"/>
    </row>
    <row r="862" spans="1:15" s="31" customFormat="1" x14ac:dyDescent="0.25">
      <c r="A862" s="35"/>
      <c r="B862" s="51" t="s">
        <v>595</v>
      </c>
      <c r="C862" s="35">
        <v>4</v>
      </c>
      <c r="D862" s="55">
        <v>7.8385999999999996</v>
      </c>
      <c r="E862" s="102">
        <v>506</v>
      </c>
      <c r="F862" s="147">
        <v>643472.80000000005</v>
      </c>
      <c r="G862" s="41">
        <v>100</v>
      </c>
      <c r="H862" s="50">
        <f t="shared" si="149"/>
        <v>643472.80000000005</v>
      </c>
      <c r="I862" s="50">
        <f t="shared" si="145"/>
        <v>0</v>
      </c>
      <c r="J862" s="50">
        <f t="shared" si="146"/>
        <v>1271.6853754940712</v>
      </c>
      <c r="K862" s="50">
        <f t="shared" si="147"/>
        <v>915.16231234550742</v>
      </c>
      <c r="L862" s="50">
        <f t="shared" si="148"/>
        <v>941870.40014668857</v>
      </c>
      <c r="M862" s="50"/>
      <c r="N862" s="93">
        <f t="shared" si="144"/>
        <v>941870.40014668857</v>
      </c>
      <c r="O862" s="33"/>
    </row>
    <row r="863" spans="1:15" s="31" customFormat="1" x14ac:dyDescent="0.25">
      <c r="A863" s="35"/>
      <c r="B863" s="51" t="s">
        <v>596</v>
      </c>
      <c r="C863" s="35">
        <v>4</v>
      </c>
      <c r="D863" s="55">
        <v>92.682900000000004</v>
      </c>
      <c r="E863" s="102">
        <v>4512</v>
      </c>
      <c r="F863" s="147">
        <v>3768293.3</v>
      </c>
      <c r="G863" s="41">
        <v>100</v>
      </c>
      <c r="H863" s="50">
        <f t="shared" si="149"/>
        <v>3768293.3</v>
      </c>
      <c r="I863" s="50">
        <f t="shared" si="145"/>
        <v>0</v>
      </c>
      <c r="J863" s="50">
        <f t="shared" si="146"/>
        <v>835.1713874113475</v>
      </c>
      <c r="K863" s="50">
        <f t="shared" si="147"/>
        <v>1351.6763004282311</v>
      </c>
      <c r="L863" s="50">
        <f t="shared" si="148"/>
        <v>2915036.5068739974</v>
      </c>
      <c r="M863" s="50"/>
      <c r="N863" s="93">
        <f t="shared" si="144"/>
        <v>2915036.5068739974</v>
      </c>
      <c r="O863" s="33"/>
    </row>
    <row r="864" spans="1:15" s="31" customFormat="1" x14ac:dyDescent="0.25">
      <c r="A864" s="35"/>
      <c r="B864" s="51" t="s">
        <v>597</v>
      </c>
      <c r="C864" s="35">
        <v>4</v>
      </c>
      <c r="D864" s="55">
        <v>22.4682</v>
      </c>
      <c r="E864" s="102">
        <v>2270</v>
      </c>
      <c r="F864" s="147">
        <v>3573494.8</v>
      </c>
      <c r="G864" s="41">
        <v>100</v>
      </c>
      <c r="H864" s="50">
        <f t="shared" si="149"/>
        <v>3573494.8</v>
      </c>
      <c r="I864" s="50">
        <f t="shared" si="145"/>
        <v>0</v>
      </c>
      <c r="J864" s="50">
        <f t="shared" si="146"/>
        <v>1574.2267841409691</v>
      </c>
      <c r="K864" s="50">
        <f t="shared" si="147"/>
        <v>612.62090369860948</v>
      </c>
      <c r="L864" s="50">
        <f t="shared" si="148"/>
        <v>1275477.9075424694</v>
      </c>
      <c r="M864" s="50"/>
      <c r="N864" s="93">
        <f t="shared" si="144"/>
        <v>1275477.9075424694</v>
      </c>
      <c r="O864" s="33"/>
    </row>
    <row r="865" spans="1:15" s="31" customFormat="1" x14ac:dyDescent="0.25">
      <c r="A865" s="35"/>
      <c r="B865" s="51" t="s">
        <v>598</v>
      </c>
      <c r="C865" s="35">
        <v>4</v>
      </c>
      <c r="D865" s="55">
        <v>20.2746</v>
      </c>
      <c r="E865" s="102">
        <v>1781</v>
      </c>
      <c r="F865" s="147">
        <v>796640.1</v>
      </c>
      <c r="G865" s="41">
        <v>100</v>
      </c>
      <c r="H865" s="50">
        <f t="shared" si="149"/>
        <v>796640.1</v>
      </c>
      <c r="I865" s="50">
        <f t="shared" si="145"/>
        <v>0</v>
      </c>
      <c r="J865" s="50">
        <f t="shared" si="146"/>
        <v>447.29932622122402</v>
      </c>
      <c r="K865" s="50">
        <f t="shared" si="147"/>
        <v>1739.5483616183546</v>
      </c>
      <c r="L865" s="50">
        <f t="shared" si="148"/>
        <v>2053071.5658455864</v>
      </c>
      <c r="M865" s="50"/>
      <c r="N865" s="93">
        <f t="shared" si="144"/>
        <v>2053071.5658455864</v>
      </c>
      <c r="O865" s="33"/>
    </row>
    <row r="866" spans="1:15" s="31" customFormat="1" x14ac:dyDescent="0.25">
      <c r="A866" s="35"/>
      <c r="B866" s="51" t="s">
        <v>599</v>
      </c>
      <c r="C866" s="35">
        <v>4</v>
      </c>
      <c r="D866" s="55">
        <v>10.432699999999999</v>
      </c>
      <c r="E866" s="102">
        <v>948</v>
      </c>
      <c r="F866" s="147">
        <v>1299839.3</v>
      </c>
      <c r="G866" s="41">
        <v>100</v>
      </c>
      <c r="H866" s="50">
        <f t="shared" si="149"/>
        <v>1299839.3</v>
      </c>
      <c r="I866" s="50">
        <f t="shared" si="145"/>
        <v>0</v>
      </c>
      <c r="J866" s="50">
        <f t="shared" si="146"/>
        <v>1371.1385021097046</v>
      </c>
      <c r="K866" s="50">
        <f t="shared" si="147"/>
        <v>815.70918572987398</v>
      </c>
      <c r="L866" s="50">
        <f t="shared" si="148"/>
        <v>999962.47821463086</v>
      </c>
      <c r="M866" s="50"/>
      <c r="N866" s="93">
        <f t="shared" si="144"/>
        <v>999962.47821463086</v>
      </c>
      <c r="O866" s="33"/>
    </row>
    <row r="867" spans="1:15" s="31" customFormat="1" x14ac:dyDescent="0.25">
      <c r="A867" s="35"/>
      <c r="B867" s="51" t="s">
        <v>390</v>
      </c>
      <c r="C867" s="35">
        <v>4</v>
      </c>
      <c r="D867" s="55">
        <v>14.2333</v>
      </c>
      <c r="E867" s="102">
        <v>508</v>
      </c>
      <c r="F867" s="147">
        <v>1053079</v>
      </c>
      <c r="G867" s="41">
        <v>100</v>
      </c>
      <c r="H867" s="50">
        <f t="shared" si="149"/>
        <v>1053079</v>
      </c>
      <c r="I867" s="50">
        <f t="shared" si="145"/>
        <v>0</v>
      </c>
      <c r="J867" s="50">
        <f t="shared" si="146"/>
        <v>2072.9901574803148</v>
      </c>
      <c r="K867" s="50">
        <f t="shared" si="147"/>
        <v>113.85753035926382</v>
      </c>
      <c r="L867" s="50">
        <f t="shared" si="148"/>
        <v>317920.17062248394</v>
      </c>
      <c r="M867" s="50"/>
      <c r="N867" s="93">
        <f t="shared" si="144"/>
        <v>317920.17062248394</v>
      </c>
      <c r="O867" s="33"/>
    </row>
    <row r="868" spans="1:15" s="31" customFormat="1" x14ac:dyDescent="0.25">
      <c r="A868" s="35"/>
      <c r="B868" s="51" t="s">
        <v>600</v>
      </c>
      <c r="C868" s="35">
        <v>4</v>
      </c>
      <c r="D868" s="55">
        <v>18.4329</v>
      </c>
      <c r="E868" s="102">
        <v>2243</v>
      </c>
      <c r="F868" s="147">
        <v>1935931.7</v>
      </c>
      <c r="G868" s="41">
        <v>100</v>
      </c>
      <c r="H868" s="50">
        <f t="shared" si="149"/>
        <v>1935931.7</v>
      </c>
      <c r="I868" s="50">
        <f t="shared" si="145"/>
        <v>0</v>
      </c>
      <c r="J868" s="50">
        <f t="shared" si="146"/>
        <v>863.0992866696389</v>
      </c>
      <c r="K868" s="50">
        <f t="shared" si="147"/>
        <v>1323.7484011699398</v>
      </c>
      <c r="L868" s="50">
        <f t="shared" si="148"/>
        <v>1831245.5298894348</v>
      </c>
      <c r="M868" s="50"/>
      <c r="N868" s="93">
        <f t="shared" si="144"/>
        <v>1831245.5298894348</v>
      </c>
      <c r="O868" s="33"/>
    </row>
    <row r="869" spans="1:15" s="31" customFormat="1" x14ac:dyDescent="0.25">
      <c r="A869" s="35"/>
      <c r="B869" s="51" t="s">
        <v>140</v>
      </c>
      <c r="C869" s="35">
        <v>4</v>
      </c>
      <c r="D869" s="55">
        <v>42.294499999999999</v>
      </c>
      <c r="E869" s="102">
        <v>2293</v>
      </c>
      <c r="F869" s="147">
        <v>1561327.5</v>
      </c>
      <c r="G869" s="41">
        <v>100</v>
      </c>
      <c r="H869" s="50">
        <f t="shared" si="149"/>
        <v>1561327.5</v>
      </c>
      <c r="I869" s="50">
        <f t="shared" si="145"/>
        <v>0</v>
      </c>
      <c r="J869" s="50">
        <f t="shared" si="146"/>
        <v>680.91037941561274</v>
      </c>
      <c r="K869" s="50">
        <f t="shared" si="147"/>
        <v>1505.937308423966</v>
      </c>
      <c r="L869" s="50">
        <f t="shared" si="148"/>
        <v>2129442.5933437208</v>
      </c>
      <c r="M869" s="50"/>
      <c r="N869" s="93">
        <f t="shared" si="144"/>
        <v>2129442.5933437208</v>
      </c>
      <c r="O869" s="33"/>
    </row>
    <row r="870" spans="1:15" s="31" customFormat="1" x14ac:dyDescent="0.25">
      <c r="A870" s="35"/>
      <c r="B870" s="51" t="s">
        <v>532</v>
      </c>
      <c r="C870" s="35">
        <v>4</v>
      </c>
      <c r="D870" s="55">
        <v>26.699400000000001</v>
      </c>
      <c r="E870" s="102">
        <v>1638</v>
      </c>
      <c r="F870" s="147">
        <v>1036108.3</v>
      </c>
      <c r="G870" s="41">
        <v>100</v>
      </c>
      <c r="H870" s="50">
        <f t="shared" si="149"/>
        <v>1036108.3</v>
      </c>
      <c r="I870" s="50">
        <f t="shared" si="145"/>
        <v>0</v>
      </c>
      <c r="J870" s="50">
        <f t="shared" si="146"/>
        <v>632.54474969474973</v>
      </c>
      <c r="K870" s="50">
        <f t="shared" si="147"/>
        <v>1554.3029381448289</v>
      </c>
      <c r="L870" s="50">
        <f t="shared" si="148"/>
        <v>1895838.3280776702</v>
      </c>
      <c r="M870" s="50"/>
      <c r="N870" s="93">
        <f t="shared" si="144"/>
        <v>1895838.3280776702</v>
      </c>
      <c r="O870" s="33"/>
    </row>
    <row r="871" spans="1:15" s="31" customFormat="1" x14ac:dyDescent="0.25">
      <c r="A871" s="35"/>
      <c r="B871" s="51" t="s">
        <v>837</v>
      </c>
      <c r="C871" s="35">
        <v>4</v>
      </c>
      <c r="D871" s="55">
        <v>8.2538999999999998</v>
      </c>
      <c r="E871" s="102">
        <v>940</v>
      </c>
      <c r="F871" s="147">
        <v>1407287.4</v>
      </c>
      <c r="G871" s="41">
        <v>100</v>
      </c>
      <c r="H871" s="50">
        <f t="shared" si="149"/>
        <v>1407287.4</v>
      </c>
      <c r="I871" s="50">
        <f t="shared" si="145"/>
        <v>0</v>
      </c>
      <c r="J871" s="50">
        <f t="shared" si="146"/>
        <v>1497.1142553191489</v>
      </c>
      <c r="K871" s="50">
        <f t="shared" si="147"/>
        <v>689.73343252042969</v>
      </c>
      <c r="L871" s="50">
        <f t="shared" si="148"/>
        <v>881647.16597418382</v>
      </c>
      <c r="M871" s="50"/>
      <c r="N871" s="93">
        <f t="shared" si="144"/>
        <v>881647.16597418382</v>
      </c>
      <c r="O871" s="33"/>
    </row>
    <row r="872" spans="1:15" s="31" customFormat="1" x14ac:dyDescent="0.25">
      <c r="A872" s="35"/>
      <c r="B872" s="51" t="s">
        <v>42</v>
      </c>
      <c r="C872" s="35">
        <v>4</v>
      </c>
      <c r="D872" s="55">
        <v>11.6883</v>
      </c>
      <c r="E872" s="102">
        <v>1245</v>
      </c>
      <c r="F872" s="147">
        <v>576462.80000000005</v>
      </c>
      <c r="G872" s="41">
        <v>100</v>
      </c>
      <c r="H872" s="50">
        <f t="shared" si="149"/>
        <v>576462.80000000005</v>
      </c>
      <c r="I872" s="50">
        <f t="shared" si="145"/>
        <v>0</v>
      </c>
      <c r="J872" s="50">
        <f t="shared" si="146"/>
        <v>463.02232931726911</v>
      </c>
      <c r="K872" s="50">
        <f t="shared" si="147"/>
        <v>1723.8253585223094</v>
      </c>
      <c r="L872" s="50">
        <f t="shared" si="148"/>
        <v>1839754.1997831548</v>
      </c>
      <c r="M872" s="50"/>
      <c r="N872" s="93">
        <f t="shared" si="144"/>
        <v>1839754.1997831548</v>
      </c>
      <c r="O872" s="33"/>
    </row>
    <row r="873" spans="1:15" s="31" customFormat="1" x14ac:dyDescent="0.25">
      <c r="A873" s="35"/>
      <c r="B873" s="51" t="s">
        <v>601</v>
      </c>
      <c r="C873" s="35">
        <v>4</v>
      </c>
      <c r="D873" s="55">
        <v>63.86</v>
      </c>
      <c r="E873" s="102">
        <v>2582</v>
      </c>
      <c r="F873" s="147">
        <v>1525739.8</v>
      </c>
      <c r="G873" s="41">
        <v>100</v>
      </c>
      <c r="H873" s="50">
        <f t="shared" si="149"/>
        <v>1525739.8</v>
      </c>
      <c r="I873" s="50">
        <f t="shared" si="145"/>
        <v>0</v>
      </c>
      <c r="J873" s="50">
        <f t="shared" si="146"/>
        <v>590.91394268009299</v>
      </c>
      <c r="K873" s="50">
        <f t="shared" si="147"/>
        <v>1595.9337451594856</v>
      </c>
      <c r="L873" s="50">
        <f t="shared" si="148"/>
        <v>2406643.2245842116</v>
      </c>
      <c r="M873" s="50"/>
      <c r="N873" s="93">
        <f t="shared" si="144"/>
        <v>2406643.2245842116</v>
      </c>
      <c r="O873" s="33"/>
    </row>
    <row r="874" spans="1:15" s="31" customFormat="1" x14ac:dyDescent="0.25">
      <c r="A874" s="35"/>
      <c r="B874" s="51" t="s">
        <v>900</v>
      </c>
      <c r="C874" s="35">
        <v>3</v>
      </c>
      <c r="D874" s="55">
        <v>60.826599999999999</v>
      </c>
      <c r="E874" s="102">
        <v>14514</v>
      </c>
      <c r="F874" s="147">
        <v>54783731.200000003</v>
      </c>
      <c r="G874" s="41">
        <v>50</v>
      </c>
      <c r="H874" s="50">
        <f t="shared" si="149"/>
        <v>27391865.600000001</v>
      </c>
      <c r="I874" s="50">
        <f t="shared" si="145"/>
        <v>27391865.600000001</v>
      </c>
      <c r="J874" s="50">
        <f t="shared" si="146"/>
        <v>3774.5439713380188</v>
      </c>
      <c r="K874" s="50">
        <f t="shared" si="147"/>
        <v>-1587.6962834984402</v>
      </c>
      <c r="L874" s="50">
        <f t="shared" si="148"/>
        <v>4462394.8115724074</v>
      </c>
      <c r="M874" s="50"/>
      <c r="N874" s="93">
        <f t="shared" si="144"/>
        <v>4462394.8115724074</v>
      </c>
      <c r="O874" s="33"/>
    </row>
    <row r="875" spans="1:15" s="31" customFormat="1" x14ac:dyDescent="0.25">
      <c r="A875" s="35"/>
      <c r="B875" s="51" t="s">
        <v>838</v>
      </c>
      <c r="C875" s="35">
        <v>4</v>
      </c>
      <c r="D875" s="55">
        <v>27.288999999999998</v>
      </c>
      <c r="E875" s="102">
        <v>4545</v>
      </c>
      <c r="F875" s="147">
        <v>3595349</v>
      </c>
      <c r="G875" s="41">
        <v>100</v>
      </c>
      <c r="H875" s="50">
        <f t="shared" si="149"/>
        <v>3595349</v>
      </c>
      <c r="I875" s="50">
        <f t="shared" si="145"/>
        <v>0</v>
      </c>
      <c r="J875" s="50">
        <f t="shared" si="146"/>
        <v>791.05588558855891</v>
      </c>
      <c r="K875" s="50">
        <f t="shared" si="147"/>
        <v>1395.7918022510198</v>
      </c>
      <c r="L875" s="50">
        <f t="shared" si="148"/>
        <v>2593940.8706238833</v>
      </c>
      <c r="M875" s="50"/>
      <c r="N875" s="93">
        <f t="shared" si="144"/>
        <v>2593940.8706238833</v>
      </c>
      <c r="O875" s="33"/>
    </row>
    <row r="876" spans="1:15" s="31" customFormat="1" x14ac:dyDescent="0.25">
      <c r="A876" s="35"/>
      <c r="B876" s="51" t="s">
        <v>100</v>
      </c>
      <c r="C876" s="35">
        <v>4</v>
      </c>
      <c r="D876" s="55">
        <v>14.374500000000001</v>
      </c>
      <c r="E876" s="102">
        <v>989</v>
      </c>
      <c r="F876" s="147">
        <v>517496.2</v>
      </c>
      <c r="G876" s="41">
        <v>100</v>
      </c>
      <c r="H876" s="50">
        <f t="shared" si="149"/>
        <v>517496.2</v>
      </c>
      <c r="I876" s="50">
        <f t="shared" si="145"/>
        <v>0</v>
      </c>
      <c r="J876" s="50">
        <f t="shared" si="146"/>
        <v>523.25197168857437</v>
      </c>
      <c r="K876" s="50">
        <f t="shared" si="147"/>
        <v>1663.5957161510041</v>
      </c>
      <c r="L876" s="50">
        <f t="shared" si="148"/>
        <v>1732494.3493107869</v>
      </c>
      <c r="M876" s="50"/>
      <c r="N876" s="93">
        <f t="shared" si="144"/>
        <v>1732494.3493107869</v>
      </c>
      <c r="O876" s="33"/>
    </row>
    <row r="877" spans="1:15" s="31" customFormat="1" x14ac:dyDescent="0.25">
      <c r="A877" s="35"/>
      <c r="B877" s="51" t="s">
        <v>602</v>
      </c>
      <c r="C877" s="35">
        <v>4</v>
      </c>
      <c r="D877" s="55">
        <v>10.2719</v>
      </c>
      <c r="E877" s="102">
        <v>851</v>
      </c>
      <c r="F877" s="147">
        <v>550343.80000000005</v>
      </c>
      <c r="G877" s="41">
        <v>100</v>
      </c>
      <c r="H877" s="50">
        <f t="shared" si="149"/>
        <v>550343.80000000005</v>
      </c>
      <c r="I877" s="50">
        <f t="shared" si="145"/>
        <v>0</v>
      </c>
      <c r="J877" s="50">
        <f t="shared" si="146"/>
        <v>646.70246768507639</v>
      </c>
      <c r="K877" s="50">
        <f t="shared" si="147"/>
        <v>1540.1452201545021</v>
      </c>
      <c r="L877" s="50">
        <f t="shared" si="148"/>
        <v>1568555.7892656694</v>
      </c>
      <c r="M877" s="50"/>
      <c r="N877" s="93">
        <f t="shared" si="144"/>
        <v>1568555.7892656694</v>
      </c>
      <c r="O877" s="33"/>
    </row>
    <row r="878" spans="1:15" s="31" customFormat="1" x14ac:dyDescent="0.25">
      <c r="A878" s="35"/>
      <c r="B878" s="51" t="s">
        <v>603</v>
      </c>
      <c r="C878" s="35">
        <v>4</v>
      </c>
      <c r="D878" s="55">
        <v>15.514700000000001</v>
      </c>
      <c r="E878" s="102">
        <v>1074</v>
      </c>
      <c r="F878" s="147">
        <v>554332.4</v>
      </c>
      <c r="G878" s="41">
        <v>100</v>
      </c>
      <c r="H878" s="50">
        <f t="shared" si="149"/>
        <v>554332.4</v>
      </c>
      <c r="I878" s="50">
        <f t="shared" si="145"/>
        <v>0</v>
      </c>
      <c r="J878" s="50">
        <f t="shared" si="146"/>
        <v>516.13817504655492</v>
      </c>
      <c r="K878" s="50">
        <f t="shared" si="147"/>
        <v>1670.7095127930238</v>
      </c>
      <c r="L878" s="50">
        <f t="shared" si="148"/>
        <v>1768888.4184771483</v>
      </c>
      <c r="M878" s="50"/>
      <c r="N878" s="93">
        <f t="shared" si="144"/>
        <v>1768888.4184771483</v>
      </c>
      <c r="O878" s="33"/>
    </row>
    <row r="879" spans="1:15" s="31" customFormat="1" x14ac:dyDescent="0.25">
      <c r="A879" s="35"/>
      <c r="B879" s="51" t="s">
        <v>604</v>
      </c>
      <c r="C879" s="35">
        <v>4</v>
      </c>
      <c r="D879" s="55">
        <v>32.592500000000001</v>
      </c>
      <c r="E879" s="102">
        <v>2824</v>
      </c>
      <c r="F879" s="147">
        <v>4945990</v>
      </c>
      <c r="G879" s="41">
        <v>100</v>
      </c>
      <c r="H879" s="50">
        <f t="shared" si="149"/>
        <v>4945990</v>
      </c>
      <c r="I879" s="50">
        <f t="shared" si="145"/>
        <v>0</v>
      </c>
      <c r="J879" s="50">
        <f t="shared" si="146"/>
        <v>1751.4128895184135</v>
      </c>
      <c r="K879" s="50">
        <f t="shared" si="147"/>
        <v>435.43479832116509</v>
      </c>
      <c r="L879" s="50">
        <f t="shared" si="148"/>
        <v>1343549.1494281914</v>
      </c>
      <c r="M879" s="50"/>
      <c r="N879" s="93">
        <f t="shared" si="144"/>
        <v>1343549.1494281914</v>
      </c>
      <c r="O879" s="33"/>
    </row>
    <row r="880" spans="1:15" s="31" customFormat="1" x14ac:dyDescent="0.25">
      <c r="A880" s="35"/>
      <c r="B880" s="51" t="s">
        <v>605</v>
      </c>
      <c r="C880" s="35">
        <v>4</v>
      </c>
      <c r="D880" s="55">
        <v>24.1846</v>
      </c>
      <c r="E880" s="102">
        <v>1953</v>
      </c>
      <c r="F880" s="147">
        <v>1687359.3</v>
      </c>
      <c r="G880" s="41">
        <v>100</v>
      </c>
      <c r="H880" s="50">
        <f t="shared" si="149"/>
        <v>1687359.3</v>
      </c>
      <c r="I880" s="50">
        <f t="shared" si="145"/>
        <v>0</v>
      </c>
      <c r="J880" s="50">
        <f t="shared" si="146"/>
        <v>863.98325652841788</v>
      </c>
      <c r="K880" s="50">
        <f t="shared" si="147"/>
        <v>1322.8644313111608</v>
      </c>
      <c r="L880" s="50">
        <f t="shared" si="148"/>
        <v>1780436.514720575</v>
      </c>
      <c r="M880" s="50"/>
      <c r="N880" s="93">
        <f t="shared" si="144"/>
        <v>1780436.514720575</v>
      </c>
      <c r="O880" s="33"/>
    </row>
    <row r="881" spans="1:15" s="31" customFormat="1" x14ac:dyDescent="0.25">
      <c r="A881" s="35"/>
      <c r="B881" s="4"/>
      <c r="C881" s="4"/>
      <c r="D881" s="55">
        <v>0</v>
      </c>
      <c r="E881" s="104"/>
      <c r="F881" s="32"/>
      <c r="G881" s="41"/>
      <c r="H881" s="42"/>
      <c r="I881" s="50"/>
      <c r="J881" s="50"/>
      <c r="K881" s="50"/>
      <c r="L881" s="50"/>
      <c r="M881" s="50"/>
      <c r="N881" s="93"/>
      <c r="O881" s="33"/>
    </row>
    <row r="882" spans="1:15" s="31" customFormat="1" x14ac:dyDescent="0.25">
      <c r="A882" s="30" t="s">
        <v>606</v>
      </c>
      <c r="B882" s="43" t="s">
        <v>2</v>
      </c>
      <c r="C882" s="44"/>
      <c r="D882" s="3">
        <v>598.36670000000004</v>
      </c>
      <c r="E882" s="105">
        <f>E883</f>
        <v>27404</v>
      </c>
      <c r="F882" s="37"/>
      <c r="G882" s="41"/>
      <c r="H882" s="37">
        <f>H884</f>
        <v>4831172.5250000004</v>
      </c>
      <c r="I882" s="37">
        <f>I884</f>
        <v>-4831172.5250000004</v>
      </c>
      <c r="J882" s="50"/>
      <c r="K882" s="50"/>
      <c r="L882" s="50"/>
      <c r="M882" s="46">
        <f>M884</f>
        <v>12802391.464984786</v>
      </c>
      <c r="N882" s="91">
        <f t="shared" si="144"/>
        <v>12802391.464984786</v>
      </c>
      <c r="O882" s="33"/>
    </row>
    <row r="883" spans="1:15" s="31" customFormat="1" x14ac:dyDescent="0.25">
      <c r="A883" s="30" t="s">
        <v>606</v>
      </c>
      <c r="B883" s="43" t="s">
        <v>3</v>
      </c>
      <c r="C883" s="44"/>
      <c r="D883" s="3">
        <v>598.36670000000004</v>
      </c>
      <c r="E883" s="105">
        <f>SUM(E885:E907)</f>
        <v>27404</v>
      </c>
      <c r="F883" s="37">
        <f>SUM(F885:F907)</f>
        <v>34476540.899999999</v>
      </c>
      <c r="G883" s="41"/>
      <c r="H883" s="37">
        <f>SUM(H885:H907)</f>
        <v>24814195.849999998</v>
      </c>
      <c r="I883" s="37">
        <f>SUM(I885:I907)</f>
        <v>9662345.0500000007</v>
      </c>
      <c r="J883" s="50"/>
      <c r="K883" s="50"/>
      <c r="L883" s="37">
        <f>SUM(L885:L907)</f>
        <v>38781186.359130755</v>
      </c>
      <c r="M883" s="50"/>
      <c r="N883" s="91">
        <f t="shared" si="144"/>
        <v>38781186.359130755</v>
      </c>
      <c r="O883" s="33"/>
    </row>
    <row r="884" spans="1:15" s="31" customFormat="1" x14ac:dyDescent="0.25">
      <c r="A884" s="35"/>
      <c r="B884" s="51" t="s">
        <v>26</v>
      </c>
      <c r="C884" s="35">
        <v>2</v>
      </c>
      <c r="D884" s="55">
        <v>0</v>
      </c>
      <c r="E884" s="108"/>
      <c r="F884" s="50"/>
      <c r="G884" s="41">
        <v>25</v>
      </c>
      <c r="H884" s="50">
        <f>F906*G884/100</f>
        <v>4831172.5250000004</v>
      </c>
      <c r="I884" s="50">
        <f t="shared" si="145"/>
        <v>-4831172.5250000004</v>
      </c>
      <c r="J884" s="50"/>
      <c r="K884" s="50"/>
      <c r="L884" s="50"/>
      <c r="M884" s="50">
        <f>($L$7*$L$8*E882/$L$10)+($L$7*$L$9*D882/$L$11)</f>
        <v>12802391.464984786</v>
      </c>
      <c r="N884" s="93">
        <f t="shared" si="144"/>
        <v>12802391.464984786</v>
      </c>
      <c r="O884" s="33"/>
    </row>
    <row r="885" spans="1:15" s="31" customFormat="1" x14ac:dyDescent="0.25">
      <c r="A885" s="35"/>
      <c r="B885" s="51" t="s">
        <v>607</v>
      </c>
      <c r="C885" s="35">
        <v>4</v>
      </c>
      <c r="D885" s="55">
        <v>26.591699999999999</v>
      </c>
      <c r="E885" s="102">
        <v>923</v>
      </c>
      <c r="F885" s="148">
        <v>1057487.3999999999</v>
      </c>
      <c r="G885" s="41">
        <v>100</v>
      </c>
      <c r="H885" s="50">
        <f>F885*G885/100</f>
        <v>1057487.3999999999</v>
      </c>
      <c r="I885" s="50">
        <f t="shared" si="145"/>
        <v>0</v>
      </c>
      <c r="J885" s="50">
        <f t="shared" ref="J885:J907" si="150">F885/E885</f>
        <v>1145.7068255687973</v>
      </c>
      <c r="K885" s="50">
        <f t="shared" ref="K885:K907" si="151">$J$11*$J$19-J885</f>
        <v>1041.1408622707813</v>
      </c>
      <c r="L885" s="50">
        <f t="shared" ref="L885:L907" si="152">IF(K885&gt;0,$J$7*$J$8*(K885/$K$19),0)+$J$7*$J$9*(E885/$E$19)+$J$7*$J$10*(D885/$D$19)</f>
        <v>1269294.4845853844</v>
      </c>
      <c r="M885" s="50"/>
      <c r="N885" s="93">
        <f t="shared" si="144"/>
        <v>1269294.4845853844</v>
      </c>
      <c r="O885" s="33"/>
    </row>
    <row r="886" spans="1:15" s="31" customFormat="1" x14ac:dyDescent="0.25">
      <c r="A886" s="35"/>
      <c r="B886" s="51" t="s">
        <v>608</v>
      </c>
      <c r="C886" s="35">
        <v>4</v>
      </c>
      <c r="D886" s="55">
        <v>21.4466</v>
      </c>
      <c r="E886" s="102">
        <v>937</v>
      </c>
      <c r="F886" s="148">
        <v>429880.5</v>
      </c>
      <c r="G886" s="41">
        <v>100</v>
      </c>
      <c r="H886" s="50">
        <f t="shared" ref="H886:H907" si="153">F886*G886/100</f>
        <v>429880.5</v>
      </c>
      <c r="I886" s="50">
        <f t="shared" si="145"/>
        <v>0</v>
      </c>
      <c r="J886" s="50">
        <f t="shared" si="150"/>
        <v>458.78388473852721</v>
      </c>
      <c r="K886" s="50">
        <f t="shared" si="151"/>
        <v>1728.0638031010515</v>
      </c>
      <c r="L886" s="50">
        <f t="shared" si="152"/>
        <v>1810530.5437423841</v>
      </c>
      <c r="M886" s="50"/>
      <c r="N886" s="93">
        <f t="shared" si="144"/>
        <v>1810530.5437423841</v>
      </c>
      <c r="O886" s="33"/>
    </row>
    <row r="887" spans="1:15" s="31" customFormat="1" x14ac:dyDescent="0.25">
      <c r="A887" s="35"/>
      <c r="B887" s="51" t="s">
        <v>839</v>
      </c>
      <c r="C887" s="35">
        <v>4</v>
      </c>
      <c r="D887" s="55">
        <v>20.6798</v>
      </c>
      <c r="E887" s="102">
        <v>1072</v>
      </c>
      <c r="F887" s="148">
        <v>1236431.2</v>
      </c>
      <c r="G887" s="41">
        <v>100</v>
      </c>
      <c r="H887" s="50">
        <f t="shared" si="153"/>
        <v>1236431.2</v>
      </c>
      <c r="I887" s="50">
        <f t="shared" si="145"/>
        <v>0</v>
      </c>
      <c r="J887" s="50">
        <f t="shared" si="150"/>
        <v>1153.3873134328358</v>
      </c>
      <c r="K887" s="50">
        <f t="shared" si="151"/>
        <v>1033.4603744067429</v>
      </c>
      <c r="L887" s="50">
        <f t="shared" si="152"/>
        <v>1272110.1598986681</v>
      </c>
      <c r="M887" s="50"/>
      <c r="N887" s="93">
        <f t="shared" si="144"/>
        <v>1272110.1598986681</v>
      </c>
      <c r="O887" s="33"/>
    </row>
    <row r="888" spans="1:15" s="31" customFormat="1" x14ac:dyDescent="0.25">
      <c r="A888" s="35"/>
      <c r="B888" s="51" t="s">
        <v>840</v>
      </c>
      <c r="C888" s="35">
        <v>4</v>
      </c>
      <c r="D888" s="55">
        <v>48.986699999999999</v>
      </c>
      <c r="E888" s="102">
        <v>1754</v>
      </c>
      <c r="F888" s="148">
        <v>794297.8</v>
      </c>
      <c r="G888" s="41">
        <v>100</v>
      </c>
      <c r="H888" s="50">
        <f t="shared" si="153"/>
        <v>794297.8</v>
      </c>
      <c r="I888" s="50">
        <f t="shared" si="145"/>
        <v>0</v>
      </c>
      <c r="J888" s="50">
        <f t="shared" si="150"/>
        <v>452.84937286202967</v>
      </c>
      <c r="K888" s="50">
        <f t="shared" si="151"/>
        <v>1733.9983149775489</v>
      </c>
      <c r="L888" s="50">
        <f t="shared" si="152"/>
        <v>2201889.8570385301</v>
      </c>
      <c r="M888" s="50"/>
      <c r="N888" s="93">
        <f t="shared" si="144"/>
        <v>2201889.8570385301</v>
      </c>
      <c r="O888" s="33"/>
    </row>
    <row r="889" spans="1:15" s="31" customFormat="1" x14ac:dyDescent="0.25">
      <c r="A889" s="35"/>
      <c r="B889" s="51" t="s">
        <v>609</v>
      </c>
      <c r="C889" s="35">
        <v>4</v>
      </c>
      <c r="D889" s="55">
        <v>62.897199999999998</v>
      </c>
      <c r="E889" s="102">
        <v>2346</v>
      </c>
      <c r="F889" s="148">
        <v>2046594.8</v>
      </c>
      <c r="G889" s="41">
        <v>100</v>
      </c>
      <c r="H889" s="50">
        <f t="shared" si="153"/>
        <v>2046594.8</v>
      </c>
      <c r="I889" s="50">
        <f t="shared" si="145"/>
        <v>0</v>
      </c>
      <c r="J889" s="50">
        <f t="shared" si="150"/>
        <v>872.3763000852515</v>
      </c>
      <c r="K889" s="50">
        <f t="shared" si="151"/>
        <v>1314.4713877543272</v>
      </c>
      <c r="L889" s="50">
        <f t="shared" si="152"/>
        <v>2102266.2965250323</v>
      </c>
      <c r="M889" s="50"/>
      <c r="N889" s="93">
        <f t="shared" si="144"/>
        <v>2102266.2965250323</v>
      </c>
      <c r="O889" s="33"/>
    </row>
    <row r="890" spans="1:15" s="31" customFormat="1" x14ac:dyDescent="0.25">
      <c r="A890" s="35"/>
      <c r="B890" s="51" t="s">
        <v>610</v>
      </c>
      <c r="C890" s="35">
        <v>4</v>
      </c>
      <c r="D890" s="55">
        <v>33.687600000000003</v>
      </c>
      <c r="E890" s="102">
        <v>1593</v>
      </c>
      <c r="F890" s="148">
        <v>654101.6</v>
      </c>
      <c r="G890" s="41">
        <v>100</v>
      </c>
      <c r="H890" s="50">
        <f t="shared" si="153"/>
        <v>654101.6</v>
      </c>
      <c r="I890" s="50">
        <f t="shared" si="145"/>
        <v>0</v>
      </c>
      <c r="J890" s="50">
        <f t="shared" si="150"/>
        <v>410.60991839296923</v>
      </c>
      <c r="K890" s="50">
        <f t="shared" si="151"/>
        <v>1776.2377694466095</v>
      </c>
      <c r="L890" s="50">
        <f t="shared" si="152"/>
        <v>2105166.4488016437</v>
      </c>
      <c r="M890" s="50"/>
      <c r="N890" s="93">
        <f t="shared" si="144"/>
        <v>2105166.4488016437</v>
      </c>
      <c r="O890" s="33"/>
    </row>
    <row r="891" spans="1:15" s="31" customFormat="1" x14ac:dyDescent="0.25">
      <c r="A891" s="35"/>
      <c r="B891" s="51" t="s">
        <v>611</v>
      </c>
      <c r="C891" s="35">
        <v>4</v>
      </c>
      <c r="D891" s="55">
        <v>36.413200000000003</v>
      </c>
      <c r="E891" s="102">
        <v>941</v>
      </c>
      <c r="F891" s="148">
        <v>496603.2</v>
      </c>
      <c r="G891" s="41">
        <v>100</v>
      </c>
      <c r="H891" s="50">
        <f t="shared" si="153"/>
        <v>496603.2</v>
      </c>
      <c r="I891" s="50">
        <f t="shared" si="145"/>
        <v>0</v>
      </c>
      <c r="J891" s="50">
        <f t="shared" si="150"/>
        <v>527.73985122210411</v>
      </c>
      <c r="K891" s="50">
        <f t="shared" si="151"/>
        <v>1659.1078366174745</v>
      </c>
      <c r="L891" s="50">
        <f t="shared" si="152"/>
        <v>1838791.1021356797</v>
      </c>
      <c r="M891" s="50"/>
      <c r="N891" s="93">
        <f t="shared" si="144"/>
        <v>1838791.1021356797</v>
      </c>
      <c r="O891" s="33"/>
    </row>
    <row r="892" spans="1:15" s="31" customFormat="1" x14ac:dyDescent="0.25">
      <c r="A892" s="35"/>
      <c r="B892" s="51" t="s">
        <v>612</v>
      </c>
      <c r="C892" s="35">
        <v>4</v>
      </c>
      <c r="D892" s="55">
        <v>17.424600000000002</v>
      </c>
      <c r="E892" s="102">
        <v>512</v>
      </c>
      <c r="F892" s="148">
        <v>174491.2</v>
      </c>
      <c r="G892" s="41">
        <v>100</v>
      </c>
      <c r="H892" s="50">
        <f t="shared" si="153"/>
        <v>174491.2</v>
      </c>
      <c r="I892" s="50">
        <f t="shared" si="145"/>
        <v>0</v>
      </c>
      <c r="J892" s="50">
        <f t="shared" si="150"/>
        <v>340.80312500000002</v>
      </c>
      <c r="K892" s="50">
        <f t="shared" si="151"/>
        <v>1846.0445628395787</v>
      </c>
      <c r="L892" s="50">
        <f t="shared" si="152"/>
        <v>1764525.2228745492</v>
      </c>
      <c r="M892" s="50"/>
      <c r="N892" s="93">
        <f t="shared" si="144"/>
        <v>1764525.2228745492</v>
      </c>
      <c r="O892" s="33"/>
    </row>
    <row r="893" spans="1:15" s="31" customFormat="1" x14ac:dyDescent="0.25">
      <c r="A893" s="35"/>
      <c r="B893" s="51" t="s">
        <v>613</v>
      </c>
      <c r="C893" s="35">
        <v>4</v>
      </c>
      <c r="D893" s="55">
        <v>18.459800000000001</v>
      </c>
      <c r="E893" s="102">
        <v>1002</v>
      </c>
      <c r="F893" s="148">
        <v>377289</v>
      </c>
      <c r="G893" s="41">
        <v>100</v>
      </c>
      <c r="H893" s="50">
        <f t="shared" si="153"/>
        <v>377289</v>
      </c>
      <c r="I893" s="50">
        <f t="shared" si="145"/>
        <v>0</v>
      </c>
      <c r="J893" s="50">
        <f t="shared" si="150"/>
        <v>376.53592814371257</v>
      </c>
      <c r="K893" s="50">
        <f t="shared" si="151"/>
        <v>1810.3117596958659</v>
      </c>
      <c r="L893" s="50">
        <f t="shared" si="152"/>
        <v>1880016.733964154</v>
      </c>
      <c r="M893" s="50"/>
      <c r="N893" s="93">
        <f t="shared" si="144"/>
        <v>1880016.733964154</v>
      </c>
      <c r="O893" s="33"/>
    </row>
    <row r="894" spans="1:15" s="31" customFormat="1" x14ac:dyDescent="0.25">
      <c r="A894" s="35"/>
      <c r="B894" s="51" t="s">
        <v>296</v>
      </c>
      <c r="C894" s="35">
        <v>4</v>
      </c>
      <c r="D894" s="55">
        <v>17.335699999999999</v>
      </c>
      <c r="E894" s="102">
        <v>628</v>
      </c>
      <c r="F894" s="148">
        <v>338022.1</v>
      </c>
      <c r="G894" s="41">
        <v>100</v>
      </c>
      <c r="H894" s="50">
        <f t="shared" si="153"/>
        <v>338022.1</v>
      </c>
      <c r="I894" s="50">
        <f t="shared" si="145"/>
        <v>0</v>
      </c>
      <c r="J894" s="50">
        <f t="shared" si="150"/>
        <v>538.25175159235664</v>
      </c>
      <c r="K894" s="50">
        <f t="shared" si="151"/>
        <v>1648.595936247222</v>
      </c>
      <c r="L894" s="50">
        <f t="shared" si="152"/>
        <v>1634238.5938641734</v>
      </c>
      <c r="M894" s="50"/>
      <c r="N894" s="93">
        <f t="shared" si="144"/>
        <v>1634238.5938641734</v>
      </c>
      <c r="O894" s="33"/>
    </row>
    <row r="895" spans="1:15" s="31" customFormat="1" x14ac:dyDescent="0.25">
      <c r="A895" s="35"/>
      <c r="B895" s="51" t="s">
        <v>614</v>
      </c>
      <c r="C895" s="35">
        <v>4</v>
      </c>
      <c r="D895" s="55">
        <v>9.4989999999999988</v>
      </c>
      <c r="E895" s="102">
        <v>437</v>
      </c>
      <c r="F895" s="148">
        <v>167331.70000000001</v>
      </c>
      <c r="G895" s="41">
        <v>100</v>
      </c>
      <c r="H895" s="50">
        <f t="shared" si="153"/>
        <v>167331.70000000001</v>
      </c>
      <c r="I895" s="50">
        <f t="shared" si="145"/>
        <v>0</v>
      </c>
      <c r="J895" s="50">
        <f t="shared" si="150"/>
        <v>382.9100686498856</v>
      </c>
      <c r="K895" s="50">
        <f t="shared" si="151"/>
        <v>1803.9376191896931</v>
      </c>
      <c r="L895" s="50">
        <f t="shared" si="152"/>
        <v>1664068.9884002102</v>
      </c>
      <c r="M895" s="50"/>
      <c r="N895" s="93">
        <f t="shared" si="144"/>
        <v>1664068.9884002102</v>
      </c>
      <c r="O895" s="33"/>
    </row>
    <row r="896" spans="1:15" s="31" customFormat="1" x14ac:dyDescent="0.25">
      <c r="A896" s="35"/>
      <c r="B896" s="51" t="s">
        <v>615</v>
      </c>
      <c r="C896" s="35">
        <v>4</v>
      </c>
      <c r="D896" s="55">
        <v>50.374799999999993</v>
      </c>
      <c r="E896" s="102">
        <v>1839</v>
      </c>
      <c r="F896" s="148">
        <v>1425009.4</v>
      </c>
      <c r="G896" s="41">
        <v>100</v>
      </c>
      <c r="H896" s="50">
        <f t="shared" si="153"/>
        <v>1425009.4</v>
      </c>
      <c r="I896" s="50">
        <f t="shared" si="145"/>
        <v>0</v>
      </c>
      <c r="J896" s="50">
        <f t="shared" si="150"/>
        <v>774.8827623708537</v>
      </c>
      <c r="K896" s="50">
        <f t="shared" si="151"/>
        <v>1411.9649254687249</v>
      </c>
      <c r="L896" s="50">
        <f t="shared" si="152"/>
        <v>1968410.5300677437</v>
      </c>
      <c r="M896" s="50"/>
      <c r="N896" s="93">
        <f t="shared" si="144"/>
        <v>1968410.5300677437</v>
      </c>
      <c r="O896" s="33"/>
    </row>
    <row r="897" spans="1:15" s="31" customFormat="1" x14ac:dyDescent="0.25">
      <c r="A897" s="35"/>
      <c r="B897" s="51" t="s">
        <v>574</v>
      </c>
      <c r="C897" s="35">
        <v>4</v>
      </c>
      <c r="D897" s="55">
        <v>12.6898</v>
      </c>
      <c r="E897" s="102">
        <v>632</v>
      </c>
      <c r="F897" s="148">
        <v>254881.1</v>
      </c>
      <c r="G897" s="41">
        <v>100</v>
      </c>
      <c r="H897" s="50">
        <f t="shared" si="153"/>
        <v>254881.1</v>
      </c>
      <c r="I897" s="50">
        <f t="shared" si="145"/>
        <v>0</v>
      </c>
      <c r="J897" s="50">
        <f t="shared" si="150"/>
        <v>403.29287974683547</v>
      </c>
      <c r="K897" s="50">
        <f t="shared" si="151"/>
        <v>1783.5548080927431</v>
      </c>
      <c r="L897" s="50">
        <f t="shared" si="152"/>
        <v>1720538.7281253564</v>
      </c>
      <c r="M897" s="50"/>
      <c r="N897" s="93">
        <f t="shared" si="144"/>
        <v>1720538.7281253564</v>
      </c>
      <c r="O897" s="33"/>
    </row>
    <row r="898" spans="1:15" s="31" customFormat="1" x14ac:dyDescent="0.25">
      <c r="A898" s="35"/>
      <c r="B898" s="51" t="s">
        <v>616</v>
      </c>
      <c r="C898" s="35">
        <v>4</v>
      </c>
      <c r="D898" s="55">
        <v>34.032299999999999</v>
      </c>
      <c r="E898" s="102">
        <v>1207</v>
      </c>
      <c r="F898" s="148">
        <v>818173.9</v>
      </c>
      <c r="G898" s="41">
        <v>100</v>
      </c>
      <c r="H898" s="50">
        <f t="shared" si="153"/>
        <v>818173.9</v>
      </c>
      <c r="I898" s="50">
        <f t="shared" si="145"/>
        <v>0</v>
      </c>
      <c r="J898" s="50">
        <f t="shared" si="150"/>
        <v>677.8574150787075</v>
      </c>
      <c r="K898" s="50">
        <f t="shared" si="151"/>
        <v>1508.990272760871</v>
      </c>
      <c r="L898" s="50">
        <f t="shared" si="152"/>
        <v>1777247.0353007142</v>
      </c>
      <c r="M898" s="50"/>
      <c r="N898" s="93">
        <f t="shared" ref="N898:N961" si="154">L898+M898</f>
        <v>1777247.0353007142</v>
      </c>
      <c r="O898" s="33"/>
    </row>
    <row r="899" spans="1:15" s="31" customFormat="1" x14ac:dyDescent="0.25">
      <c r="A899" s="35"/>
      <c r="B899" s="51" t="s">
        <v>617</v>
      </c>
      <c r="C899" s="35">
        <v>4</v>
      </c>
      <c r="D899" s="55">
        <v>17.230599999999999</v>
      </c>
      <c r="E899" s="102">
        <v>671</v>
      </c>
      <c r="F899" s="148">
        <v>366527.6</v>
      </c>
      <c r="G899" s="41">
        <v>100</v>
      </c>
      <c r="H899" s="50">
        <f t="shared" si="153"/>
        <v>366527.6</v>
      </c>
      <c r="I899" s="50">
        <f t="shared" si="145"/>
        <v>0</v>
      </c>
      <c r="J899" s="50">
        <f t="shared" si="150"/>
        <v>546.24083457526081</v>
      </c>
      <c r="K899" s="50">
        <f t="shared" si="151"/>
        <v>1640.6068532643178</v>
      </c>
      <c r="L899" s="50">
        <f t="shared" si="152"/>
        <v>1639274.5796329023</v>
      </c>
      <c r="M899" s="50"/>
      <c r="N899" s="93">
        <f t="shared" si="154"/>
        <v>1639274.5796329023</v>
      </c>
      <c r="O899" s="33"/>
    </row>
    <row r="900" spans="1:15" s="31" customFormat="1" x14ac:dyDescent="0.25">
      <c r="A900" s="35"/>
      <c r="B900" s="51" t="s">
        <v>618</v>
      </c>
      <c r="C900" s="35">
        <v>4</v>
      </c>
      <c r="D900" s="55">
        <v>31.044899999999998</v>
      </c>
      <c r="E900" s="102">
        <v>1934</v>
      </c>
      <c r="F900" s="148">
        <v>1021568.3</v>
      </c>
      <c r="G900" s="41">
        <v>100</v>
      </c>
      <c r="H900" s="50">
        <f t="shared" si="153"/>
        <v>1021568.3</v>
      </c>
      <c r="I900" s="50">
        <f t="shared" ref="I900:I963" si="155">F900-H900</f>
        <v>0</v>
      </c>
      <c r="J900" s="50">
        <f t="shared" si="150"/>
        <v>528.21525336091008</v>
      </c>
      <c r="K900" s="50">
        <f t="shared" si="151"/>
        <v>1658.6324344786685</v>
      </c>
      <c r="L900" s="50">
        <f t="shared" si="152"/>
        <v>2090244.4654290015</v>
      </c>
      <c r="M900" s="50"/>
      <c r="N900" s="93">
        <f t="shared" si="154"/>
        <v>2090244.4654290015</v>
      </c>
      <c r="O900" s="33"/>
    </row>
    <row r="901" spans="1:15" s="31" customFormat="1" x14ac:dyDescent="0.25">
      <c r="A901" s="35"/>
      <c r="B901" s="51" t="s">
        <v>619</v>
      </c>
      <c r="C901" s="35">
        <v>4</v>
      </c>
      <c r="D901" s="55">
        <v>11.1501</v>
      </c>
      <c r="E901" s="102">
        <v>499</v>
      </c>
      <c r="F901" s="148">
        <v>918528.7</v>
      </c>
      <c r="G901" s="41">
        <v>100</v>
      </c>
      <c r="H901" s="50">
        <f t="shared" si="153"/>
        <v>918528.7</v>
      </c>
      <c r="I901" s="50">
        <f t="shared" si="155"/>
        <v>0</v>
      </c>
      <c r="J901" s="50">
        <f t="shared" si="150"/>
        <v>1840.7388777555109</v>
      </c>
      <c r="K901" s="50">
        <f t="shared" si="151"/>
        <v>346.10881008406773</v>
      </c>
      <c r="L901" s="50">
        <f t="shared" si="152"/>
        <v>489477.62918536295</v>
      </c>
      <c r="M901" s="50"/>
      <c r="N901" s="93">
        <f t="shared" si="154"/>
        <v>489477.62918536295</v>
      </c>
      <c r="O901" s="33"/>
    </row>
    <row r="902" spans="1:15" s="31" customFormat="1" x14ac:dyDescent="0.25">
      <c r="A902" s="35"/>
      <c r="B902" s="51" t="s">
        <v>620</v>
      </c>
      <c r="C902" s="35">
        <v>4</v>
      </c>
      <c r="D902" s="55">
        <v>10.266300000000001</v>
      </c>
      <c r="E902" s="102">
        <v>797</v>
      </c>
      <c r="F902" s="148">
        <v>346960.4</v>
      </c>
      <c r="G902" s="41">
        <v>100</v>
      </c>
      <c r="H902" s="50">
        <f t="shared" si="153"/>
        <v>346960.4</v>
      </c>
      <c r="I902" s="50">
        <f t="shared" si="155"/>
        <v>0</v>
      </c>
      <c r="J902" s="50">
        <f t="shared" si="150"/>
        <v>435.3329987452949</v>
      </c>
      <c r="K902" s="50">
        <f t="shared" si="151"/>
        <v>1751.5146890942838</v>
      </c>
      <c r="L902" s="50">
        <f t="shared" si="152"/>
        <v>1727389.723982061</v>
      </c>
      <c r="M902" s="50"/>
      <c r="N902" s="93">
        <f t="shared" si="154"/>
        <v>1727389.723982061</v>
      </c>
      <c r="O902" s="33"/>
    </row>
    <row r="903" spans="1:15" s="31" customFormat="1" x14ac:dyDescent="0.25">
      <c r="A903" s="35"/>
      <c r="B903" s="51" t="s">
        <v>621</v>
      </c>
      <c r="C903" s="35">
        <v>4</v>
      </c>
      <c r="D903" s="55">
        <v>27.482099999999999</v>
      </c>
      <c r="E903" s="102">
        <v>851</v>
      </c>
      <c r="F903" s="148">
        <v>458264.4</v>
      </c>
      <c r="G903" s="41">
        <v>100</v>
      </c>
      <c r="H903" s="50">
        <f t="shared" si="153"/>
        <v>458264.4</v>
      </c>
      <c r="I903" s="50">
        <f t="shared" si="155"/>
        <v>0</v>
      </c>
      <c r="J903" s="50">
        <f t="shared" si="150"/>
        <v>538.50105757931851</v>
      </c>
      <c r="K903" s="50">
        <f t="shared" si="151"/>
        <v>1648.3466302602601</v>
      </c>
      <c r="L903" s="50">
        <f t="shared" si="152"/>
        <v>1754268.7190179408</v>
      </c>
      <c r="M903" s="50"/>
      <c r="N903" s="93">
        <f t="shared" si="154"/>
        <v>1754268.7190179408</v>
      </c>
      <c r="O903" s="33"/>
    </row>
    <row r="904" spans="1:15" s="31" customFormat="1" x14ac:dyDescent="0.25">
      <c r="A904" s="35"/>
      <c r="B904" s="51" t="s">
        <v>841</v>
      </c>
      <c r="C904" s="35">
        <v>4</v>
      </c>
      <c r="D904" s="55">
        <v>24.450700000000005</v>
      </c>
      <c r="E904" s="102">
        <v>759</v>
      </c>
      <c r="F904" s="148">
        <v>671238</v>
      </c>
      <c r="G904" s="41">
        <v>100</v>
      </c>
      <c r="H904" s="50">
        <f t="shared" si="153"/>
        <v>671238</v>
      </c>
      <c r="I904" s="50">
        <f t="shared" si="155"/>
        <v>0</v>
      </c>
      <c r="J904" s="50">
        <f t="shared" si="150"/>
        <v>884.37154150197625</v>
      </c>
      <c r="K904" s="50">
        <f t="shared" si="151"/>
        <v>1302.4761463376024</v>
      </c>
      <c r="L904" s="50">
        <f t="shared" si="152"/>
        <v>1426094.8826131381</v>
      </c>
      <c r="M904" s="50"/>
      <c r="N904" s="93">
        <f t="shared" si="154"/>
        <v>1426094.8826131381</v>
      </c>
      <c r="O904" s="33"/>
    </row>
    <row r="905" spans="1:15" s="31" customFormat="1" x14ac:dyDescent="0.25">
      <c r="A905" s="35"/>
      <c r="B905" s="51" t="s">
        <v>622</v>
      </c>
      <c r="C905" s="35">
        <v>4</v>
      </c>
      <c r="D905" s="55">
        <v>14.500899999999998</v>
      </c>
      <c r="E905" s="102">
        <v>510</v>
      </c>
      <c r="F905" s="148">
        <v>377808.2</v>
      </c>
      <c r="G905" s="41">
        <v>100</v>
      </c>
      <c r="H905" s="50">
        <f t="shared" si="153"/>
        <v>377808.2</v>
      </c>
      <c r="I905" s="50">
        <f t="shared" si="155"/>
        <v>0</v>
      </c>
      <c r="J905" s="50">
        <f t="shared" si="150"/>
        <v>740.80039215686281</v>
      </c>
      <c r="K905" s="50">
        <f t="shared" si="151"/>
        <v>1446.0472956827157</v>
      </c>
      <c r="L905" s="50">
        <f t="shared" si="152"/>
        <v>1417902.5107091558</v>
      </c>
      <c r="M905" s="50"/>
      <c r="N905" s="93">
        <f t="shared" si="154"/>
        <v>1417902.5107091558</v>
      </c>
      <c r="O905" s="33"/>
    </row>
    <row r="906" spans="1:15" s="31" customFormat="1" x14ac:dyDescent="0.25">
      <c r="A906" s="35"/>
      <c r="B906" s="51" t="s">
        <v>864</v>
      </c>
      <c r="C906" s="35">
        <v>3</v>
      </c>
      <c r="D906" s="55">
        <v>19.206800000000001</v>
      </c>
      <c r="E906" s="102">
        <v>4222</v>
      </c>
      <c r="F906" s="148">
        <v>19324690.100000001</v>
      </c>
      <c r="G906" s="41">
        <v>50</v>
      </c>
      <c r="H906" s="50">
        <f t="shared" si="153"/>
        <v>9662345.0500000007</v>
      </c>
      <c r="I906" s="50">
        <f t="shared" si="155"/>
        <v>9662345.0500000007</v>
      </c>
      <c r="J906" s="50">
        <f t="shared" si="150"/>
        <v>4577.141189009948</v>
      </c>
      <c r="K906" s="50">
        <f t="shared" si="151"/>
        <v>-2390.2935011703694</v>
      </c>
      <c r="L906" s="50">
        <f t="shared" si="152"/>
        <v>1306559.2338784633</v>
      </c>
      <c r="M906" s="50"/>
      <c r="N906" s="93">
        <f t="shared" si="154"/>
        <v>1306559.2338784633</v>
      </c>
      <c r="O906" s="33"/>
    </row>
    <row r="907" spans="1:15" s="31" customFormat="1" x14ac:dyDescent="0.25">
      <c r="A907" s="35"/>
      <c r="B907" s="51" t="s">
        <v>842</v>
      </c>
      <c r="C907" s="35">
        <v>4</v>
      </c>
      <c r="D907" s="55">
        <v>32.515500000000003</v>
      </c>
      <c r="E907" s="102">
        <v>1338</v>
      </c>
      <c r="F907" s="148">
        <v>720360.3</v>
      </c>
      <c r="G907" s="41">
        <v>100</v>
      </c>
      <c r="H907" s="50">
        <f t="shared" si="153"/>
        <v>720360.3</v>
      </c>
      <c r="I907" s="50">
        <f t="shared" si="155"/>
        <v>0</v>
      </c>
      <c r="J907" s="50">
        <f t="shared" si="150"/>
        <v>538.38587443946187</v>
      </c>
      <c r="K907" s="50">
        <f t="shared" si="151"/>
        <v>1648.4618134001166</v>
      </c>
      <c r="L907" s="50">
        <f t="shared" si="152"/>
        <v>1920879.8893584982</v>
      </c>
      <c r="M907" s="50"/>
      <c r="N907" s="93">
        <f t="shared" si="154"/>
        <v>1920879.8893584982</v>
      </c>
      <c r="O907" s="33"/>
    </row>
    <row r="908" spans="1:15" s="31" customFormat="1" x14ac:dyDescent="0.25">
      <c r="A908" s="35"/>
      <c r="B908" s="4"/>
      <c r="C908" s="4"/>
      <c r="D908" s="55">
        <v>0</v>
      </c>
      <c r="E908" s="104"/>
      <c r="F908" s="32"/>
      <c r="G908" s="41"/>
      <c r="H908" s="42"/>
      <c r="I908" s="50"/>
      <c r="J908" s="50"/>
      <c r="K908" s="50"/>
      <c r="L908" s="50"/>
      <c r="M908" s="50"/>
      <c r="N908" s="93"/>
      <c r="O908" s="33"/>
    </row>
    <row r="909" spans="1:15" s="31" customFormat="1" x14ac:dyDescent="0.25">
      <c r="A909" s="30" t="s">
        <v>623</v>
      </c>
      <c r="B909" s="43" t="s">
        <v>2</v>
      </c>
      <c r="C909" s="44"/>
      <c r="D909" s="3">
        <v>998.38089999999977</v>
      </c>
      <c r="E909" s="105">
        <f>E910</f>
        <v>45136</v>
      </c>
      <c r="F909" s="37"/>
      <c r="G909" s="41"/>
      <c r="H909" s="37">
        <f>H911</f>
        <v>7172771.5499999998</v>
      </c>
      <c r="I909" s="37">
        <f>I911</f>
        <v>-7172771.5499999998</v>
      </c>
      <c r="J909" s="50"/>
      <c r="K909" s="50"/>
      <c r="L909" s="50"/>
      <c r="M909" s="46">
        <f>M911</f>
        <v>21209495.492406644</v>
      </c>
      <c r="N909" s="91">
        <f t="shared" si="154"/>
        <v>21209495.492406644</v>
      </c>
      <c r="O909" s="33"/>
    </row>
    <row r="910" spans="1:15" s="31" customFormat="1" x14ac:dyDescent="0.25">
      <c r="A910" s="30" t="s">
        <v>623</v>
      </c>
      <c r="B910" s="43" t="s">
        <v>3</v>
      </c>
      <c r="C910" s="44"/>
      <c r="D910" s="3">
        <v>998.38089999999977</v>
      </c>
      <c r="E910" s="105">
        <f>SUM(E912:E934)</f>
        <v>45136</v>
      </c>
      <c r="F910" s="37">
        <f>SUM(F912:F934)</f>
        <v>68983498.599999994</v>
      </c>
      <c r="G910" s="41"/>
      <c r="H910" s="37">
        <f>SUM(H912:H934)</f>
        <v>54637955.5</v>
      </c>
      <c r="I910" s="37">
        <f>SUM(I912:I934)</f>
        <v>14345543.1</v>
      </c>
      <c r="J910" s="50"/>
      <c r="K910" s="50"/>
      <c r="L910" s="37">
        <f>SUM(L912:L934)</f>
        <v>39497986.576674625</v>
      </c>
      <c r="M910" s="50"/>
      <c r="N910" s="91">
        <f t="shared" si="154"/>
        <v>39497986.576674625</v>
      </c>
      <c r="O910" s="33"/>
    </row>
    <row r="911" spans="1:15" s="31" customFormat="1" x14ac:dyDescent="0.25">
      <c r="A911" s="35"/>
      <c r="B911" s="51" t="s">
        <v>26</v>
      </c>
      <c r="C911" s="35">
        <v>2</v>
      </c>
      <c r="D911" s="55">
        <v>0</v>
      </c>
      <c r="E911" s="108"/>
      <c r="F911" s="50"/>
      <c r="G911" s="41">
        <v>25</v>
      </c>
      <c r="H911" s="50">
        <f>F930*G911/100</f>
        <v>7172771.5499999998</v>
      </c>
      <c r="I911" s="50">
        <f t="shared" si="155"/>
        <v>-7172771.5499999998</v>
      </c>
      <c r="J911" s="50"/>
      <c r="K911" s="50"/>
      <c r="L911" s="50"/>
      <c r="M911" s="50">
        <f>($L$7*$L$8*E909/$L$10)+($L$7*$L$9*D909/$L$11)</f>
        <v>21209495.492406644</v>
      </c>
      <c r="N911" s="93">
        <f t="shared" si="154"/>
        <v>21209495.492406644</v>
      </c>
      <c r="O911" s="33"/>
    </row>
    <row r="912" spans="1:15" s="31" customFormat="1" x14ac:dyDescent="0.25">
      <c r="A912" s="35"/>
      <c r="B912" s="51" t="s">
        <v>624</v>
      </c>
      <c r="C912" s="35">
        <v>4</v>
      </c>
      <c r="D912" s="55">
        <v>17.226600000000001</v>
      </c>
      <c r="E912" s="102">
        <v>367</v>
      </c>
      <c r="F912" s="116">
        <v>318819.59999999998</v>
      </c>
      <c r="G912" s="41">
        <v>100</v>
      </c>
      <c r="H912" s="50">
        <f>F912*G912/100</f>
        <v>318819.59999999998</v>
      </c>
      <c r="I912" s="50">
        <f t="shared" si="155"/>
        <v>0</v>
      </c>
      <c r="J912" s="50">
        <f t="shared" ref="J912:J934" si="156">F912/E912</f>
        <v>868.71825613079011</v>
      </c>
      <c r="K912" s="50">
        <f t="shared" ref="K912:K934" si="157">$J$11*$J$19-J912</f>
        <v>1318.1294317087886</v>
      </c>
      <c r="L912" s="50">
        <f t="shared" ref="L912:L934" si="158">IF(K912&gt;0,$J$7*$J$8*(K912/$K$19),0)+$J$7*$J$9*(E912/$E$19)+$J$7*$J$10*(D912/$D$19)</f>
        <v>1287165.4282589431</v>
      </c>
      <c r="M912" s="50"/>
      <c r="N912" s="93">
        <f t="shared" si="154"/>
        <v>1287165.4282589431</v>
      </c>
      <c r="O912" s="33"/>
    </row>
    <row r="913" spans="1:15" s="31" customFormat="1" x14ac:dyDescent="0.25">
      <c r="A913" s="35"/>
      <c r="B913" s="51" t="s">
        <v>105</v>
      </c>
      <c r="C913" s="35">
        <v>4</v>
      </c>
      <c r="D913" s="55">
        <v>25.498499999999996</v>
      </c>
      <c r="E913" s="102">
        <v>1647</v>
      </c>
      <c r="F913" s="116">
        <v>827830.4</v>
      </c>
      <c r="G913" s="41">
        <v>100</v>
      </c>
      <c r="H913" s="50">
        <f t="shared" ref="H913:H934" si="159">F913*G913/100</f>
        <v>827830.4</v>
      </c>
      <c r="I913" s="50">
        <f t="shared" si="155"/>
        <v>0</v>
      </c>
      <c r="J913" s="50">
        <f t="shared" si="156"/>
        <v>502.62926533090467</v>
      </c>
      <c r="K913" s="50">
        <f t="shared" si="157"/>
        <v>1684.2184225086739</v>
      </c>
      <c r="L913" s="50">
        <f t="shared" si="158"/>
        <v>1998726.2527666506</v>
      </c>
      <c r="M913" s="50"/>
      <c r="N913" s="93">
        <f t="shared" si="154"/>
        <v>1998726.2527666506</v>
      </c>
      <c r="O913" s="33"/>
    </row>
    <row r="914" spans="1:15" s="31" customFormat="1" x14ac:dyDescent="0.25">
      <c r="A914" s="35"/>
      <c r="B914" s="51" t="s">
        <v>625</v>
      </c>
      <c r="C914" s="35">
        <v>4</v>
      </c>
      <c r="D914" s="55">
        <v>35.809699999999999</v>
      </c>
      <c r="E914" s="102">
        <v>682</v>
      </c>
      <c r="F914" s="116">
        <v>449734.9</v>
      </c>
      <c r="G914" s="41">
        <v>100</v>
      </c>
      <c r="H914" s="50">
        <f t="shared" si="159"/>
        <v>449734.9</v>
      </c>
      <c r="I914" s="50">
        <f t="shared" si="155"/>
        <v>0</v>
      </c>
      <c r="J914" s="50">
        <f t="shared" si="156"/>
        <v>659.43533724340182</v>
      </c>
      <c r="K914" s="50">
        <f t="shared" si="157"/>
        <v>1527.4123505961768</v>
      </c>
      <c r="L914" s="50">
        <f t="shared" si="158"/>
        <v>1653328.0388165643</v>
      </c>
      <c r="M914" s="50"/>
      <c r="N914" s="93">
        <f t="shared" si="154"/>
        <v>1653328.0388165643</v>
      </c>
      <c r="O914" s="33"/>
    </row>
    <row r="915" spans="1:15" s="31" customFormat="1" x14ac:dyDescent="0.25">
      <c r="A915" s="35"/>
      <c r="B915" s="51" t="s">
        <v>843</v>
      </c>
      <c r="C915" s="35">
        <v>4</v>
      </c>
      <c r="D915" s="55">
        <v>39.009399999999999</v>
      </c>
      <c r="E915" s="102">
        <v>1703</v>
      </c>
      <c r="F915" s="116">
        <v>1109184</v>
      </c>
      <c r="G915" s="41">
        <v>100</v>
      </c>
      <c r="H915" s="50">
        <f t="shared" si="159"/>
        <v>1109184</v>
      </c>
      <c r="I915" s="50">
        <f t="shared" si="155"/>
        <v>0</v>
      </c>
      <c r="J915" s="50">
        <f t="shared" si="156"/>
        <v>651.31180270111565</v>
      </c>
      <c r="K915" s="50">
        <f t="shared" si="157"/>
        <v>1535.5358851384631</v>
      </c>
      <c r="L915" s="50">
        <f t="shared" si="158"/>
        <v>1967880.3309384845</v>
      </c>
      <c r="M915" s="50"/>
      <c r="N915" s="93">
        <f t="shared" si="154"/>
        <v>1967880.3309384845</v>
      </c>
      <c r="O915" s="33"/>
    </row>
    <row r="916" spans="1:15" s="31" customFormat="1" x14ac:dyDescent="0.25">
      <c r="A916" s="35"/>
      <c r="B916" s="51" t="s">
        <v>626</v>
      </c>
      <c r="C916" s="35">
        <v>4</v>
      </c>
      <c r="D916" s="55">
        <v>53.113700000000001</v>
      </c>
      <c r="E916" s="102">
        <v>2220</v>
      </c>
      <c r="F916" s="116">
        <v>1004730.2</v>
      </c>
      <c r="G916" s="41">
        <v>100</v>
      </c>
      <c r="H916" s="50">
        <f t="shared" si="159"/>
        <v>1004730.2</v>
      </c>
      <c r="I916" s="50">
        <f t="shared" si="155"/>
        <v>0</v>
      </c>
      <c r="J916" s="50">
        <f t="shared" si="156"/>
        <v>452.58117117117115</v>
      </c>
      <c r="K916" s="50">
        <f t="shared" si="157"/>
        <v>1734.2665166684073</v>
      </c>
      <c r="L916" s="50">
        <f t="shared" si="158"/>
        <v>2357579.87323874</v>
      </c>
      <c r="M916" s="50"/>
      <c r="N916" s="93">
        <f t="shared" si="154"/>
        <v>2357579.87323874</v>
      </c>
      <c r="O916" s="33"/>
    </row>
    <row r="917" spans="1:15" s="31" customFormat="1" x14ac:dyDescent="0.25">
      <c r="A917" s="35"/>
      <c r="B917" s="51" t="s">
        <v>627</v>
      </c>
      <c r="C917" s="35">
        <v>4</v>
      </c>
      <c r="D917" s="55">
        <v>54.958999999999996</v>
      </c>
      <c r="E917" s="102">
        <v>1613</v>
      </c>
      <c r="F917" s="116">
        <v>1529750.5</v>
      </c>
      <c r="G917" s="41">
        <v>100</v>
      </c>
      <c r="H917" s="50">
        <f t="shared" si="159"/>
        <v>1529750.5</v>
      </c>
      <c r="I917" s="50">
        <f t="shared" si="155"/>
        <v>0</v>
      </c>
      <c r="J917" s="50">
        <f t="shared" si="156"/>
        <v>948.38840669559829</v>
      </c>
      <c r="K917" s="50">
        <f t="shared" si="157"/>
        <v>1238.4592811439802</v>
      </c>
      <c r="L917" s="50">
        <f t="shared" si="158"/>
        <v>1786960.2830745087</v>
      </c>
      <c r="M917" s="50"/>
      <c r="N917" s="93">
        <f t="shared" si="154"/>
        <v>1786960.2830745087</v>
      </c>
      <c r="O917" s="33"/>
    </row>
    <row r="918" spans="1:15" s="31" customFormat="1" x14ac:dyDescent="0.25">
      <c r="A918" s="35"/>
      <c r="B918" s="51" t="s">
        <v>171</v>
      </c>
      <c r="C918" s="35">
        <v>4</v>
      </c>
      <c r="D918" s="55">
        <v>50.674500000000002</v>
      </c>
      <c r="E918" s="102">
        <v>1604</v>
      </c>
      <c r="F918" s="116">
        <v>1574287.6</v>
      </c>
      <c r="G918" s="41">
        <v>100</v>
      </c>
      <c r="H918" s="50">
        <f t="shared" si="159"/>
        <v>1574287.6</v>
      </c>
      <c r="I918" s="50">
        <f t="shared" si="155"/>
        <v>0</v>
      </c>
      <c r="J918" s="50">
        <f t="shared" si="156"/>
        <v>981.4760598503741</v>
      </c>
      <c r="K918" s="50">
        <f t="shared" si="157"/>
        <v>1205.3716279892046</v>
      </c>
      <c r="L918" s="50">
        <f t="shared" si="158"/>
        <v>1733102.1952888137</v>
      </c>
      <c r="M918" s="50"/>
      <c r="N918" s="93">
        <f t="shared" si="154"/>
        <v>1733102.1952888137</v>
      </c>
      <c r="O918" s="33"/>
    </row>
    <row r="919" spans="1:15" s="31" customFormat="1" x14ac:dyDescent="0.25">
      <c r="A919" s="35"/>
      <c r="B919" s="51" t="s">
        <v>628</v>
      </c>
      <c r="C919" s="35">
        <v>4</v>
      </c>
      <c r="D919" s="55">
        <v>47.912499999999994</v>
      </c>
      <c r="E919" s="102">
        <v>1930</v>
      </c>
      <c r="F919" s="116">
        <v>1679315.9</v>
      </c>
      <c r="G919" s="41">
        <v>100</v>
      </c>
      <c r="H919" s="50">
        <f t="shared" si="159"/>
        <v>1679315.9</v>
      </c>
      <c r="I919" s="50">
        <f t="shared" si="155"/>
        <v>0</v>
      </c>
      <c r="J919" s="50">
        <f t="shared" si="156"/>
        <v>870.1118652849741</v>
      </c>
      <c r="K919" s="50">
        <f t="shared" si="157"/>
        <v>1316.7358225546045</v>
      </c>
      <c r="L919" s="50">
        <f t="shared" si="158"/>
        <v>1901955.1919809685</v>
      </c>
      <c r="M919" s="50"/>
      <c r="N919" s="93">
        <f t="shared" si="154"/>
        <v>1901955.1919809685</v>
      </c>
      <c r="O919" s="33"/>
    </row>
    <row r="920" spans="1:15" s="31" customFormat="1" x14ac:dyDescent="0.25">
      <c r="A920" s="35"/>
      <c r="B920" s="51" t="s">
        <v>629</v>
      </c>
      <c r="C920" s="35">
        <v>4</v>
      </c>
      <c r="D920" s="55">
        <v>55.839199999999998</v>
      </c>
      <c r="E920" s="102">
        <v>2577</v>
      </c>
      <c r="F920" s="116">
        <v>2175852.9</v>
      </c>
      <c r="G920" s="41">
        <v>100</v>
      </c>
      <c r="H920" s="50">
        <f t="shared" si="159"/>
        <v>2175852.9</v>
      </c>
      <c r="I920" s="50">
        <f t="shared" si="155"/>
        <v>0</v>
      </c>
      <c r="J920" s="50">
        <f t="shared" si="156"/>
        <v>844.33562281722925</v>
      </c>
      <c r="K920" s="50">
        <f t="shared" si="157"/>
        <v>1342.5120650223494</v>
      </c>
      <c r="L920" s="50">
        <f t="shared" si="158"/>
        <v>2151375.8661664831</v>
      </c>
      <c r="M920" s="50"/>
      <c r="N920" s="93">
        <f t="shared" si="154"/>
        <v>2151375.8661664831</v>
      </c>
      <c r="O920" s="33"/>
    </row>
    <row r="921" spans="1:15" s="31" customFormat="1" x14ac:dyDescent="0.25">
      <c r="A921" s="35"/>
      <c r="B921" s="51" t="s">
        <v>630</v>
      </c>
      <c r="C921" s="35">
        <v>4</v>
      </c>
      <c r="D921" s="55">
        <v>30.313600000000001</v>
      </c>
      <c r="E921" s="102">
        <v>1960</v>
      </c>
      <c r="F921" s="116">
        <v>1169200.2</v>
      </c>
      <c r="G921" s="41">
        <v>100</v>
      </c>
      <c r="H921" s="50">
        <f t="shared" si="159"/>
        <v>1169200.2</v>
      </c>
      <c r="I921" s="50">
        <f t="shared" si="155"/>
        <v>0</v>
      </c>
      <c r="J921" s="50">
        <f t="shared" si="156"/>
        <v>596.53071428571423</v>
      </c>
      <c r="K921" s="50">
        <f t="shared" si="157"/>
        <v>1590.3169735538645</v>
      </c>
      <c r="L921" s="50">
        <f t="shared" si="158"/>
        <v>2037223.2436979034</v>
      </c>
      <c r="M921" s="50"/>
      <c r="N921" s="93">
        <f t="shared" si="154"/>
        <v>2037223.2436979034</v>
      </c>
      <c r="O921" s="33"/>
    </row>
    <row r="922" spans="1:15" s="31" customFormat="1" x14ac:dyDescent="0.25">
      <c r="A922" s="35"/>
      <c r="B922" s="51" t="s">
        <v>631</v>
      </c>
      <c r="C922" s="35">
        <v>4</v>
      </c>
      <c r="D922" s="55">
        <v>12.9727</v>
      </c>
      <c r="E922" s="102">
        <v>404</v>
      </c>
      <c r="F922" s="116">
        <v>425505.2</v>
      </c>
      <c r="G922" s="41">
        <v>100</v>
      </c>
      <c r="H922" s="50">
        <f t="shared" si="159"/>
        <v>425505.2</v>
      </c>
      <c r="I922" s="50">
        <f t="shared" si="155"/>
        <v>0</v>
      </c>
      <c r="J922" s="50">
        <f t="shared" si="156"/>
        <v>1053.2306930693069</v>
      </c>
      <c r="K922" s="50">
        <f t="shared" si="157"/>
        <v>1133.6169947702717</v>
      </c>
      <c r="L922" s="50">
        <f t="shared" si="158"/>
        <v>1121744.9989903055</v>
      </c>
      <c r="M922" s="50"/>
      <c r="N922" s="93">
        <f t="shared" si="154"/>
        <v>1121744.9989903055</v>
      </c>
      <c r="O922" s="33"/>
    </row>
    <row r="923" spans="1:15" s="31" customFormat="1" x14ac:dyDescent="0.25">
      <c r="A923" s="35"/>
      <c r="B923" s="51" t="s">
        <v>632</v>
      </c>
      <c r="C923" s="35">
        <v>4</v>
      </c>
      <c r="D923" s="55">
        <v>53.3904</v>
      </c>
      <c r="E923" s="102">
        <v>3168</v>
      </c>
      <c r="F923" s="116">
        <v>4294661.5999999996</v>
      </c>
      <c r="G923" s="41">
        <v>100</v>
      </c>
      <c r="H923" s="50">
        <f t="shared" si="159"/>
        <v>4294661.5999999996</v>
      </c>
      <c r="I923" s="50">
        <f t="shared" si="155"/>
        <v>0</v>
      </c>
      <c r="J923" s="50">
        <f t="shared" si="156"/>
        <v>1355.6381313131312</v>
      </c>
      <c r="K923" s="50">
        <f t="shared" si="157"/>
        <v>831.20955652644739</v>
      </c>
      <c r="L923" s="50">
        <f t="shared" si="158"/>
        <v>1884065.7173445411</v>
      </c>
      <c r="M923" s="50"/>
      <c r="N923" s="93">
        <f t="shared" si="154"/>
        <v>1884065.7173445411</v>
      </c>
      <c r="O923" s="33"/>
    </row>
    <row r="924" spans="1:15" s="31" customFormat="1" x14ac:dyDescent="0.25">
      <c r="A924" s="35"/>
      <c r="B924" s="51" t="s">
        <v>244</v>
      </c>
      <c r="C924" s="35">
        <v>4</v>
      </c>
      <c r="D924" s="55">
        <v>38.387099999999997</v>
      </c>
      <c r="E924" s="102">
        <v>1402</v>
      </c>
      <c r="F924" s="116">
        <v>3541785.2</v>
      </c>
      <c r="G924" s="41">
        <v>100</v>
      </c>
      <c r="H924" s="50">
        <f t="shared" si="159"/>
        <v>3541785.2</v>
      </c>
      <c r="I924" s="50">
        <f t="shared" si="155"/>
        <v>0</v>
      </c>
      <c r="J924" s="50">
        <f t="shared" si="156"/>
        <v>2526.2376604850215</v>
      </c>
      <c r="K924" s="50">
        <f t="shared" si="157"/>
        <v>-339.38997264544287</v>
      </c>
      <c r="L924" s="50">
        <f t="shared" si="158"/>
        <v>613422.43148278655</v>
      </c>
      <c r="M924" s="50"/>
      <c r="N924" s="93">
        <f t="shared" si="154"/>
        <v>613422.43148278655</v>
      </c>
      <c r="O924" s="33"/>
    </row>
    <row r="925" spans="1:15" s="31" customFormat="1" x14ac:dyDescent="0.25">
      <c r="A925" s="35"/>
      <c r="B925" s="51" t="s">
        <v>633</v>
      </c>
      <c r="C925" s="35">
        <v>4</v>
      </c>
      <c r="D925" s="55">
        <v>37.928000000000004</v>
      </c>
      <c r="E925" s="102">
        <v>1583</v>
      </c>
      <c r="F925" s="116">
        <v>1754037.9</v>
      </c>
      <c r="G925" s="41">
        <v>100</v>
      </c>
      <c r="H925" s="50">
        <f t="shared" si="159"/>
        <v>1754037.9</v>
      </c>
      <c r="I925" s="50">
        <f t="shared" si="155"/>
        <v>0</v>
      </c>
      <c r="J925" s="50">
        <f t="shared" si="156"/>
        <v>1108.0466835123184</v>
      </c>
      <c r="K925" s="50">
        <f t="shared" si="157"/>
        <v>1078.8010043272602</v>
      </c>
      <c r="L925" s="50">
        <f t="shared" si="158"/>
        <v>1551326.4285451728</v>
      </c>
      <c r="M925" s="50"/>
      <c r="N925" s="93">
        <f t="shared" si="154"/>
        <v>1551326.4285451728</v>
      </c>
      <c r="O925" s="33"/>
    </row>
    <row r="926" spans="1:15" s="31" customFormat="1" x14ac:dyDescent="0.25">
      <c r="A926" s="35"/>
      <c r="B926" s="51" t="s">
        <v>634</v>
      </c>
      <c r="C926" s="35">
        <v>4</v>
      </c>
      <c r="D926" s="55">
        <v>42.626199999999997</v>
      </c>
      <c r="E926" s="102">
        <v>1666</v>
      </c>
      <c r="F926" s="116">
        <v>4751699.5999999996</v>
      </c>
      <c r="G926" s="41">
        <v>100</v>
      </c>
      <c r="H926" s="50">
        <f t="shared" si="159"/>
        <v>4751699.5999999996</v>
      </c>
      <c r="I926" s="50">
        <f t="shared" si="155"/>
        <v>0</v>
      </c>
      <c r="J926" s="50">
        <f t="shared" si="156"/>
        <v>2852.1606242496996</v>
      </c>
      <c r="K926" s="50">
        <f t="shared" si="157"/>
        <v>-665.31293641012098</v>
      </c>
      <c r="L926" s="50">
        <f t="shared" si="158"/>
        <v>712163.14780423045</v>
      </c>
      <c r="M926" s="50"/>
      <c r="N926" s="93">
        <f t="shared" si="154"/>
        <v>712163.14780423045</v>
      </c>
      <c r="O926" s="33"/>
    </row>
    <row r="927" spans="1:15" s="31" customFormat="1" x14ac:dyDescent="0.25">
      <c r="A927" s="35"/>
      <c r="B927" s="51" t="s">
        <v>844</v>
      </c>
      <c r="C927" s="35">
        <v>4</v>
      </c>
      <c r="D927" s="55">
        <v>47.831499999999998</v>
      </c>
      <c r="E927" s="102">
        <v>2335</v>
      </c>
      <c r="F927" s="116">
        <v>2773948.9</v>
      </c>
      <c r="G927" s="41">
        <v>100</v>
      </c>
      <c r="H927" s="50">
        <f t="shared" si="159"/>
        <v>2773948.9</v>
      </c>
      <c r="I927" s="50">
        <f t="shared" si="155"/>
        <v>0</v>
      </c>
      <c r="J927" s="50">
        <f t="shared" si="156"/>
        <v>1187.9866809421842</v>
      </c>
      <c r="K927" s="50">
        <f t="shared" si="157"/>
        <v>998.86100689739442</v>
      </c>
      <c r="L927" s="50">
        <f t="shared" si="158"/>
        <v>1754524.9929708249</v>
      </c>
      <c r="M927" s="50"/>
      <c r="N927" s="93">
        <f t="shared" si="154"/>
        <v>1754524.9929708249</v>
      </c>
      <c r="O927" s="33"/>
    </row>
    <row r="928" spans="1:15" s="31" customFormat="1" x14ac:dyDescent="0.25">
      <c r="A928" s="35"/>
      <c r="B928" s="51" t="s">
        <v>635</v>
      </c>
      <c r="C928" s="35">
        <v>4</v>
      </c>
      <c r="D928" s="55">
        <v>31.9847</v>
      </c>
      <c r="E928" s="102">
        <v>481</v>
      </c>
      <c r="F928" s="116">
        <v>1283575.8</v>
      </c>
      <c r="G928" s="41">
        <v>100</v>
      </c>
      <c r="H928" s="50">
        <f t="shared" si="159"/>
        <v>1283575.8</v>
      </c>
      <c r="I928" s="50">
        <f t="shared" si="155"/>
        <v>0</v>
      </c>
      <c r="J928" s="50">
        <f t="shared" si="156"/>
        <v>2668.5567567567568</v>
      </c>
      <c r="K928" s="50">
        <f t="shared" si="157"/>
        <v>-481.70906891717823</v>
      </c>
      <c r="L928" s="50">
        <f t="shared" si="158"/>
        <v>315994.31970666687</v>
      </c>
      <c r="M928" s="50"/>
      <c r="N928" s="93">
        <f t="shared" si="154"/>
        <v>315994.31970666687</v>
      </c>
      <c r="O928" s="33"/>
    </row>
    <row r="929" spans="1:15" s="31" customFormat="1" x14ac:dyDescent="0.25">
      <c r="A929" s="35"/>
      <c r="B929" s="51" t="s">
        <v>636</v>
      </c>
      <c r="C929" s="35">
        <v>4</v>
      </c>
      <c r="D929" s="55">
        <v>42.980699999999999</v>
      </c>
      <c r="E929" s="102">
        <v>2488</v>
      </c>
      <c r="F929" s="116">
        <v>1646346.8</v>
      </c>
      <c r="G929" s="41">
        <v>100</v>
      </c>
      <c r="H929" s="50">
        <f t="shared" si="159"/>
        <v>1646346.8</v>
      </c>
      <c r="I929" s="50">
        <f t="shared" si="155"/>
        <v>0</v>
      </c>
      <c r="J929" s="50">
        <f t="shared" si="156"/>
        <v>661.71495176848873</v>
      </c>
      <c r="K929" s="50">
        <f t="shared" si="157"/>
        <v>1525.1327360710898</v>
      </c>
      <c r="L929" s="50">
        <f t="shared" si="158"/>
        <v>2204481.0084128217</v>
      </c>
      <c r="M929" s="50"/>
      <c r="N929" s="93">
        <f t="shared" si="154"/>
        <v>2204481.0084128217</v>
      </c>
      <c r="O929" s="33"/>
    </row>
    <row r="930" spans="1:15" s="31" customFormat="1" x14ac:dyDescent="0.25">
      <c r="A930" s="35"/>
      <c r="B930" s="51" t="s">
        <v>901</v>
      </c>
      <c r="C930" s="35">
        <v>3</v>
      </c>
      <c r="D930" s="55">
        <v>22.766300000000001</v>
      </c>
      <c r="E930" s="102">
        <v>5419</v>
      </c>
      <c r="F930" s="116">
        <v>28691086.199999999</v>
      </c>
      <c r="G930" s="41">
        <v>50</v>
      </c>
      <c r="H930" s="50">
        <f t="shared" si="159"/>
        <v>14345543.1</v>
      </c>
      <c r="I930" s="50">
        <f t="shared" si="155"/>
        <v>14345543.1</v>
      </c>
      <c r="J930" s="50">
        <f t="shared" si="156"/>
        <v>5294.5351909946485</v>
      </c>
      <c r="K930" s="50">
        <f t="shared" si="157"/>
        <v>-3107.6875031550699</v>
      </c>
      <c r="L930" s="50">
        <f t="shared" si="158"/>
        <v>1666409.3456300241</v>
      </c>
      <c r="M930" s="50"/>
      <c r="N930" s="93">
        <f t="shared" si="154"/>
        <v>1666409.3456300241</v>
      </c>
      <c r="O930" s="33"/>
    </row>
    <row r="931" spans="1:15" s="31" customFormat="1" x14ac:dyDescent="0.25">
      <c r="A931" s="35"/>
      <c r="B931" s="51" t="s">
        <v>344</v>
      </c>
      <c r="C931" s="35">
        <v>4</v>
      </c>
      <c r="D931" s="55">
        <v>24.2531</v>
      </c>
      <c r="E931" s="102">
        <v>814</v>
      </c>
      <c r="F931" s="116">
        <v>532445</v>
      </c>
      <c r="G931" s="41">
        <v>100</v>
      </c>
      <c r="H931" s="50">
        <f t="shared" si="159"/>
        <v>532445</v>
      </c>
      <c r="I931" s="50">
        <f t="shared" si="155"/>
        <v>0</v>
      </c>
      <c r="J931" s="50">
        <f t="shared" si="156"/>
        <v>654.10933660933665</v>
      </c>
      <c r="K931" s="50">
        <f t="shared" si="157"/>
        <v>1532.738351230242</v>
      </c>
      <c r="L931" s="50">
        <f t="shared" si="158"/>
        <v>1630372.2078211226</v>
      </c>
      <c r="M931" s="50"/>
      <c r="N931" s="93">
        <f t="shared" si="154"/>
        <v>1630372.2078211226</v>
      </c>
      <c r="O931" s="33"/>
    </row>
    <row r="932" spans="1:15" s="31" customFormat="1" x14ac:dyDescent="0.25">
      <c r="A932" s="35"/>
      <c r="B932" s="51" t="s">
        <v>637</v>
      </c>
      <c r="C932" s="35">
        <v>4</v>
      </c>
      <c r="D932" s="55">
        <v>111.4866</v>
      </c>
      <c r="E932" s="102">
        <v>5121</v>
      </c>
      <c r="F932" s="116">
        <v>4057237.4</v>
      </c>
      <c r="G932" s="41">
        <v>100</v>
      </c>
      <c r="H932" s="50">
        <f t="shared" si="159"/>
        <v>4057237.4</v>
      </c>
      <c r="I932" s="50">
        <f t="shared" si="155"/>
        <v>0</v>
      </c>
      <c r="J932" s="50">
        <f t="shared" si="156"/>
        <v>792.27443858621359</v>
      </c>
      <c r="K932" s="50">
        <f t="shared" si="157"/>
        <v>1394.573249253365</v>
      </c>
      <c r="L932" s="50">
        <f t="shared" si="158"/>
        <v>3228791.0257278164</v>
      </c>
      <c r="M932" s="50"/>
      <c r="N932" s="93">
        <f t="shared" si="154"/>
        <v>3228791.0257278164</v>
      </c>
      <c r="O932" s="33"/>
    </row>
    <row r="933" spans="1:15" s="31" customFormat="1" x14ac:dyDescent="0.25">
      <c r="A933" s="35"/>
      <c r="B933" s="51" t="s">
        <v>638</v>
      </c>
      <c r="C933" s="35">
        <v>4</v>
      </c>
      <c r="D933" s="55">
        <v>30.6875</v>
      </c>
      <c r="E933" s="102">
        <v>1396</v>
      </c>
      <c r="F933" s="116">
        <v>1397929.2</v>
      </c>
      <c r="G933" s="41">
        <v>100</v>
      </c>
      <c r="H933" s="50">
        <f t="shared" si="159"/>
        <v>1397929.2</v>
      </c>
      <c r="I933" s="50">
        <f t="shared" si="155"/>
        <v>0</v>
      </c>
      <c r="J933" s="50">
        <f t="shared" si="156"/>
        <v>1001.3819484240687</v>
      </c>
      <c r="K933" s="50">
        <f t="shared" si="157"/>
        <v>1185.4657394155099</v>
      </c>
      <c r="L933" s="50">
        <f t="shared" si="158"/>
        <v>1545520.2454382621</v>
      </c>
      <c r="M933" s="50"/>
      <c r="N933" s="93">
        <f t="shared" si="154"/>
        <v>1545520.2454382621</v>
      </c>
      <c r="O933" s="33"/>
    </row>
    <row r="934" spans="1:15" s="31" customFormat="1" x14ac:dyDescent="0.25">
      <c r="A934" s="35"/>
      <c r="B934" s="51" t="s">
        <v>639</v>
      </c>
      <c r="C934" s="35">
        <v>4</v>
      </c>
      <c r="D934" s="55">
        <v>90.729400000000012</v>
      </c>
      <c r="E934" s="102">
        <v>2556</v>
      </c>
      <c r="F934" s="116">
        <v>1994533.6</v>
      </c>
      <c r="G934" s="41">
        <v>100</v>
      </c>
      <c r="H934" s="50">
        <f t="shared" si="159"/>
        <v>1994533.6</v>
      </c>
      <c r="I934" s="50">
        <f t="shared" si="155"/>
        <v>0</v>
      </c>
      <c r="J934" s="50">
        <f t="shared" si="156"/>
        <v>780.33395931142411</v>
      </c>
      <c r="K934" s="50">
        <f t="shared" si="157"/>
        <v>1406.5137285281544</v>
      </c>
      <c r="L934" s="50">
        <f t="shared" si="158"/>
        <v>2393874.0025719837</v>
      </c>
      <c r="M934" s="50"/>
      <c r="N934" s="93">
        <f t="shared" si="154"/>
        <v>2393874.0025719837</v>
      </c>
      <c r="O934" s="33"/>
    </row>
    <row r="935" spans="1:15" s="31" customFormat="1" x14ac:dyDescent="0.25">
      <c r="A935" s="35"/>
      <c r="B935" s="4"/>
      <c r="C935" s="4"/>
      <c r="D935" s="55">
        <v>0</v>
      </c>
      <c r="E935" s="104"/>
      <c r="F935" s="32"/>
      <c r="G935" s="41"/>
      <c r="H935" s="42"/>
      <c r="I935" s="50"/>
      <c r="J935" s="50"/>
      <c r="K935" s="50"/>
      <c r="L935" s="50"/>
      <c r="M935" s="50"/>
      <c r="N935" s="93"/>
      <c r="O935" s="33"/>
    </row>
    <row r="936" spans="1:15" s="31" customFormat="1" x14ac:dyDescent="0.25">
      <c r="A936" s="30" t="s">
        <v>166</v>
      </c>
      <c r="B936" s="43" t="s">
        <v>2</v>
      </c>
      <c r="C936" s="44"/>
      <c r="D936" s="3">
        <v>673.69040000000018</v>
      </c>
      <c r="E936" s="105">
        <f>E937</f>
        <v>29623</v>
      </c>
      <c r="F936" s="37"/>
      <c r="G936" s="41"/>
      <c r="H936" s="37">
        <f>H938</f>
        <v>9071723.4000000004</v>
      </c>
      <c r="I936" s="37">
        <f>I938</f>
        <v>-9071723.4000000004</v>
      </c>
      <c r="J936" s="50"/>
      <c r="K936" s="50"/>
      <c r="L936" s="50"/>
      <c r="M936" s="46">
        <f>M938</f>
        <v>14096975.445049496</v>
      </c>
      <c r="N936" s="91">
        <f t="shared" si="154"/>
        <v>14096975.445049496</v>
      </c>
      <c r="O936" s="33"/>
    </row>
    <row r="937" spans="1:15" s="31" customFormat="1" x14ac:dyDescent="0.25">
      <c r="A937" s="30" t="s">
        <v>166</v>
      </c>
      <c r="B937" s="43" t="s">
        <v>3</v>
      </c>
      <c r="C937" s="44"/>
      <c r="D937" s="3">
        <v>673.69040000000018</v>
      </c>
      <c r="E937" s="105">
        <f>SUM(E939:E953)</f>
        <v>29623</v>
      </c>
      <c r="F937" s="37">
        <f>SUM(F939:F953)</f>
        <v>54767987.000000007</v>
      </c>
      <c r="G937" s="41"/>
      <c r="H937" s="37">
        <f>SUM(H939:H953)</f>
        <v>36624540.200000003</v>
      </c>
      <c r="I937" s="37">
        <f>SUM(I939:I953)</f>
        <v>18143446.800000001</v>
      </c>
      <c r="J937" s="50"/>
      <c r="K937" s="50"/>
      <c r="L937" s="37">
        <f>SUM(L939:L953)</f>
        <v>26540544.068315174</v>
      </c>
      <c r="M937" s="50"/>
      <c r="N937" s="91">
        <f t="shared" si="154"/>
        <v>26540544.068315174</v>
      </c>
      <c r="O937" s="33"/>
    </row>
    <row r="938" spans="1:15" s="31" customFormat="1" x14ac:dyDescent="0.25">
      <c r="A938" s="35"/>
      <c r="B938" s="51" t="s">
        <v>26</v>
      </c>
      <c r="C938" s="35">
        <v>2</v>
      </c>
      <c r="D938" s="55">
        <v>0</v>
      </c>
      <c r="E938" s="108"/>
      <c r="F938" s="50"/>
      <c r="G938" s="41">
        <v>25</v>
      </c>
      <c r="H938" s="50">
        <f>F950*G938/100</f>
        <v>9071723.4000000004</v>
      </c>
      <c r="I938" s="50">
        <f t="shared" si="155"/>
        <v>-9071723.4000000004</v>
      </c>
      <c r="J938" s="50"/>
      <c r="K938" s="50"/>
      <c r="L938" s="50"/>
      <c r="M938" s="50">
        <f>($L$7*$L$8*E936/$L$10)+($L$7*$L$9*D936/$L$11)</f>
        <v>14096975.445049496</v>
      </c>
      <c r="N938" s="93">
        <f t="shared" si="154"/>
        <v>14096975.445049496</v>
      </c>
      <c r="O938" s="33"/>
    </row>
    <row r="939" spans="1:15" s="31" customFormat="1" x14ac:dyDescent="0.25">
      <c r="A939" s="35"/>
      <c r="B939" s="51" t="s">
        <v>640</v>
      </c>
      <c r="C939" s="35">
        <v>4</v>
      </c>
      <c r="D939" s="55">
        <v>35.155100000000004</v>
      </c>
      <c r="E939" s="102">
        <v>956</v>
      </c>
      <c r="F939" s="149">
        <v>1008542</v>
      </c>
      <c r="G939" s="41">
        <v>100</v>
      </c>
      <c r="H939" s="50">
        <f>F939*G939/100</f>
        <v>1008542</v>
      </c>
      <c r="I939" s="50">
        <f t="shared" si="155"/>
        <v>0</v>
      </c>
      <c r="J939" s="50">
        <f t="shared" ref="J939:J953" si="160">F939/E939</f>
        <v>1054.9602510460252</v>
      </c>
      <c r="K939" s="50">
        <f t="shared" ref="K939:K953" si="161">$J$11*$J$19-J939</f>
        <v>1131.8874367935534</v>
      </c>
      <c r="L939" s="50">
        <f t="shared" ref="L939:L953" si="162">IF(K939&gt;0,$J$7*$J$8*(K939/$K$19),0)+$J$7*$J$9*(E939/$E$19)+$J$7*$J$10*(D939/$D$19)</f>
        <v>1401488.6474257712</v>
      </c>
      <c r="M939" s="50"/>
      <c r="N939" s="93">
        <f t="shared" si="154"/>
        <v>1401488.6474257712</v>
      </c>
      <c r="O939" s="33"/>
    </row>
    <row r="940" spans="1:15" s="31" customFormat="1" x14ac:dyDescent="0.25">
      <c r="A940" s="35"/>
      <c r="B940" s="51" t="s">
        <v>641</v>
      </c>
      <c r="C940" s="35">
        <v>4</v>
      </c>
      <c r="D940" s="55">
        <v>65.399599999999992</v>
      </c>
      <c r="E940" s="102">
        <v>1478</v>
      </c>
      <c r="F940" s="149">
        <v>1747386.6</v>
      </c>
      <c r="G940" s="41">
        <v>100</v>
      </c>
      <c r="H940" s="50">
        <f t="shared" ref="H940:H953" si="163">F940*G940/100</f>
        <v>1747386.6</v>
      </c>
      <c r="I940" s="50">
        <f t="shared" si="155"/>
        <v>0</v>
      </c>
      <c r="J940" s="50">
        <f t="shared" si="160"/>
        <v>1182.2642760487145</v>
      </c>
      <c r="K940" s="50">
        <f t="shared" si="161"/>
        <v>1004.5834117908641</v>
      </c>
      <c r="L940" s="50">
        <f t="shared" si="162"/>
        <v>1614446.623319186</v>
      </c>
      <c r="M940" s="50"/>
      <c r="N940" s="93">
        <f t="shared" si="154"/>
        <v>1614446.623319186</v>
      </c>
      <c r="O940" s="33"/>
    </row>
    <row r="941" spans="1:15" s="31" customFormat="1" x14ac:dyDescent="0.25">
      <c r="A941" s="35"/>
      <c r="B941" s="51" t="s">
        <v>642</v>
      </c>
      <c r="C941" s="35">
        <v>4</v>
      </c>
      <c r="D941" s="55">
        <v>20.309100000000001</v>
      </c>
      <c r="E941" s="102">
        <v>494</v>
      </c>
      <c r="F941" s="149">
        <v>611862.6</v>
      </c>
      <c r="G941" s="41">
        <v>100</v>
      </c>
      <c r="H941" s="50">
        <f t="shared" si="163"/>
        <v>611862.6</v>
      </c>
      <c r="I941" s="50">
        <f t="shared" si="155"/>
        <v>0</v>
      </c>
      <c r="J941" s="50">
        <f t="shared" si="160"/>
        <v>1238.5882591093116</v>
      </c>
      <c r="K941" s="50">
        <f t="shared" si="161"/>
        <v>948.25942873026702</v>
      </c>
      <c r="L941" s="50">
        <f t="shared" si="162"/>
        <v>1035692.3136565504</v>
      </c>
      <c r="M941" s="50"/>
      <c r="N941" s="93">
        <f t="shared" si="154"/>
        <v>1035692.3136565504</v>
      </c>
      <c r="O941" s="33"/>
    </row>
    <row r="942" spans="1:15" s="31" customFormat="1" x14ac:dyDescent="0.25">
      <c r="A942" s="35"/>
      <c r="B942" s="51" t="s">
        <v>643</v>
      </c>
      <c r="C942" s="35">
        <v>4</v>
      </c>
      <c r="D942" s="55">
        <v>22.101399999999998</v>
      </c>
      <c r="E942" s="102">
        <v>663</v>
      </c>
      <c r="F942" s="149">
        <v>551205.6</v>
      </c>
      <c r="G942" s="41">
        <v>100</v>
      </c>
      <c r="H942" s="50">
        <f t="shared" si="163"/>
        <v>551205.6</v>
      </c>
      <c r="I942" s="50">
        <f t="shared" si="155"/>
        <v>0</v>
      </c>
      <c r="J942" s="50">
        <f t="shared" si="160"/>
        <v>831.38099547511308</v>
      </c>
      <c r="K942" s="50">
        <f t="shared" si="161"/>
        <v>1355.4666923644654</v>
      </c>
      <c r="L942" s="50">
        <f t="shared" si="162"/>
        <v>1429329.5369812006</v>
      </c>
      <c r="M942" s="50"/>
      <c r="N942" s="93">
        <f t="shared" si="154"/>
        <v>1429329.5369812006</v>
      </c>
      <c r="O942" s="33"/>
    </row>
    <row r="943" spans="1:15" s="31" customFormat="1" x14ac:dyDescent="0.25">
      <c r="A943" s="35"/>
      <c r="B943" s="51" t="s">
        <v>845</v>
      </c>
      <c r="C943" s="35">
        <v>4</v>
      </c>
      <c r="D943" s="55">
        <v>31.037700000000001</v>
      </c>
      <c r="E943" s="102">
        <v>633</v>
      </c>
      <c r="F943" s="149">
        <v>389917.6</v>
      </c>
      <c r="G943" s="41">
        <v>100</v>
      </c>
      <c r="H943" s="50">
        <f t="shared" si="163"/>
        <v>389917.6</v>
      </c>
      <c r="I943" s="50">
        <f t="shared" si="155"/>
        <v>0</v>
      </c>
      <c r="J943" s="50">
        <f t="shared" si="160"/>
        <v>615.98357030015791</v>
      </c>
      <c r="K943" s="50">
        <f t="shared" si="161"/>
        <v>1570.8641175394207</v>
      </c>
      <c r="L943" s="50">
        <f t="shared" si="162"/>
        <v>1648456.8506981474</v>
      </c>
      <c r="M943" s="50"/>
      <c r="N943" s="93">
        <f t="shared" si="154"/>
        <v>1648456.8506981474</v>
      </c>
      <c r="O943" s="33"/>
    </row>
    <row r="944" spans="1:15" s="31" customFormat="1" x14ac:dyDescent="0.25">
      <c r="A944" s="35"/>
      <c r="B944" s="51" t="s">
        <v>644</v>
      </c>
      <c r="C944" s="35">
        <v>4</v>
      </c>
      <c r="D944" s="55">
        <v>41.298199999999994</v>
      </c>
      <c r="E944" s="102">
        <v>1179</v>
      </c>
      <c r="F944" s="149">
        <v>671017.1</v>
      </c>
      <c r="G944" s="41">
        <v>100</v>
      </c>
      <c r="H944" s="50">
        <f t="shared" si="163"/>
        <v>671017.1</v>
      </c>
      <c r="I944" s="50">
        <f t="shared" si="155"/>
        <v>0</v>
      </c>
      <c r="J944" s="50">
        <f t="shared" si="160"/>
        <v>569.14088210347745</v>
      </c>
      <c r="K944" s="50">
        <f t="shared" si="161"/>
        <v>1617.7068057361012</v>
      </c>
      <c r="L944" s="50">
        <f t="shared" si="162"/>
        <v>1899652.0393562233</v>
      </c>
      <c r="M944" s="50"/>
      <c r="N944" s="93">
        <f t="shared" si="154"/>
        <v>1899652.0393562233</v>
      </c>
      <c r="O944" s="33"/>
    </row>
    <row r="945" spans="1:15" s="31" customFormat="1" x14ac:dyDescent="0.25">
      <c r="A945" s="35"/>
      <c r="B945" s="51" t="s">
        <v>846</v>
      </c>
      <c r="C945" s="35">
        <v>4</v>
      </c>
      <c r="D945" s="55">
        <v>13.3012</v>
      </c>
      <c r="E945" s="102">
        <v>621</v>
      </c>
      <c r="F945" s="149">
        <v>447569.4</v>
      </c>
      <c r="G945" s="41">
        <v>100</v>
      </c>
      <c r="H945" s="50">
        <f t="shared" si="163"/>
        <v>447569.4</v>
      </c>
      <c r="I945" s="50">
        <f t="shared" si="155"/>
        <v>0</v>
      </c>
      <c r="J945" s="50">
        <f t="shared" si="160"/>
        <v>720.72367149758463</v>
      </c>
      <c r="K945" s="50">
        <f t="shared" si="161"/>
        <v>1466.1240163419939</v>
      </c>
      <c r="L945" s="50">
        <f t="shared" si="162"/>
        <v>1459236.9298359195</v>
      </c>
      <c r="M945" s="50"/>
      <c r="N945" s="93">
        <f t="shared" si="154"/>
        <v>1459236.9298359195</v>
      </c>
      <c r="O945" s="33"/>
    </row>
    <row r="946" spans="1:15" s="31" customFormat="1" x14ac:dyDescent="0.25">
      <c r="A946" s="35"/>
      <c r="B946" s="51" t="s">
        <v>645</v>
      </c>
      <c r="C946" s="35">
        <v>4</v>
      </c>
      <c r="D946" s="55">
        <v>56.828500000000005</v>
      </c>
      <c r="E946" s="102">
        <v>1930</v>
      </c>
      <c r="F946" s="149">
        <v>1955377.3</v>
      </c>
      <c r="G946" s="41">
        <v>100</v>
      </c>
      <c r="H946" s="50">
        <f t="shared" si="163"/>
        <v>1955377.3</v>
      </c>
      <c r="I946" s="50">
        <f t="shared" si="155"/>
        <v>0</v>
      </c>
      <c r="J946" s="50">
        <f t="shared" si="160"/>
        <v>1013.1488601036269</v>
      </c>
      <c r="K946" s="50">
        <f t="shared" si="161"/>
        <v>1173.6988277359517</v>
      </c>
      <c r="L946" s="50">
        <f t="shared" si="162"/>
        <v>1834086.2001577532</v>
      </c>
      <c r="M946" s="50"/>
      <c r="N946" s="93">
        <f t="shared" si="154"/>
        <v>1834086.2001577532</v>
      </c>
      <c r="O946" s="33"/>
    </row>
    <row r="947" spans="1:15" s="31" customFormat="1" x14ac:dyDescent="0.25">
      <c r="A947" s="35"/>
      <c r="B947" s="51" t="s">
        <v>646</v>
      </c>
      <c r="C947" s="35">
        <v>4</v>
      </c>
      <c r="D947" s="55">
        <v>28.1523</v>
      </c>
      <c r="E947" s="102">
        <v>563</v>
      </c>
      <c r="F947" s="149">
        <v>411583.9</v>
      </c>
      <c r="G947" s="41">
        <v>100</v>
      </c>
      <c r="H947" s="50">
        <f t="shared" si="163"/>
        <v>411583.9</v>
      </c>
      <c r="I947" s="50">
        <f t="shared" si="155"/>
        <v>0</v>
      </c>
      <c r="J947" s="50">
        <f t="shared" si="160"/>
        <v>731.05488454706926</v>
      </c>
      <c r="K947" s="50">
        <f t="shared" si="161"/>
        <v>1455.7928032925092</v>
      </c>
      <c r="L947" s="50">
        <f t="shared" si="162"/>
        <v>1517560.0625293157</v>
      </c>
      <c r="M947" s="50"/>
      <c r="N947" s="93">
        <f t="shared" si="154"/>
        <v>1517560.0625293157</v>
      </c>
      <c r="O947" s="33"/>
    </row>
    <row r="948" spans="1:15" s="31" customFormat="1" x14ac:dyDescent="0.25">
      <c r="A948" s="35"/>
      <c r="B948" s="51" t="s">
        <v>647</v>
      </c>
      <c r="C948" s="35">
        <v>4</v>
      </c>
      <c r="D948" s="55">
        <v>25.659999999999997</v>
      </c>
      <c r="E948" s="102">
        <v>1008</v>
      </c>
      <c r="F948" s="149">
        <v>759328.8</v>
      </c>
      <c r="G948" s="41">
        <v>100</v>
      </c>
      <c r="H948" s="50">
        <f t="shared" si="163"/>
        <v>759328.8</v>
      </c>
      <c r="I948" s="50">
        <f t="shared" si="155"/>
        <v>0</v>
      </c>
      <c r="J948" s="50">
        <f t="shared" si="160"/>
        <v>753.30238095238099</v>
      </c>
      <c r="K948" s="50">
        <f t="shared" si="161"/>
        <v>1433.5453068871975</v>
      </c>
      <c r="L948" s="50">
        <f t="shared" si="162"/>
        <v>1611600.5053012699</v>
      </c>
      <c r="M948" s="50"/>
      <c r="N948" s="93">
        <f t="shared" si="154"/>
        <v>1611600.5053012699</v>
      </c>
      <c r="O948" s="33"/>
    </row>
    <row r="949" spans="1:15" s="31" customFormat="1" x14ac:dyDescent="0.25">
      <c r="A949" s="35"/>
      <c r="B949" s="51" t="s">
        <v>620</v>
      </c>
      <c r="C949" s="35">
        <v>4</v>
      </c>
      <c r="D949" s="55">
        <v>21.178100000000001</v>
      </c>
      <c r="E949" s="102">
        <v>303</v>
      </c>
      <c r="F949" s="149">
        <v>116618.4</v>
      </c>
      <c r="G949" s="41">
        <v>100</v>
      </c>
      <c r="H949" s="50">
        <f t="shared" si="163"/>
        <v>116618.4</v>
      </c>
      <c r="I949" s="50">
        <f t="shared" si="155"/>
        <v>0</v>
      </c>
      <c r="J949" s="50">
        <f t="shared" si="160"/>
        <v>384.87920792079206</v>
      </c>
      <c r="K949" s="50">
        <f t="shared" si="161"/>
        <v>1801.9684799187867</v>
      </c>
      <c r="L949" s="50">
        <f t="shared" si="162"/>
        <v>1689910.6141244161</v>
      </c>
      <c r="M949" s="50"/>
      <c r="N949" s="93">
        <f t="shared" si="154"/>
        <v>1689910.6141244161</v>
      </c>
      <c r="O949" s="33"/>
    </row>
    <row r="950" spans="1:15" s="31" customFormat="1" x14ac:dyDescent="0.25">
      <c r="A950" s="35"/>
      <c r="B950" s="51" t="s">
        <v>863</v>
      </c>
      <c r="C950" s="35">
        <v>3</v>
      </c>
      <c r="D950" s="55">
        <v>112.4183</v>
      </c>
      <c r="E950" s="102">
        <v>11784</v>
      </c>
      <c r="F950" s="149">
        <v>36286893.600000001</v>
      </c>
      <c r="G950" s="41">
        <v>50</v>
      </c>
      <c r="H950" s="50">
        <f t="shared" si="163"/>
        <v>18143446.800000001</v>
      </c>
      <c r="I950" s="50">
        <f t="shared" si="155"/>
        <v>18143446.800000001</v>
      </c>
      <c r="J950" s="50">
        <f t="shared" si="160"/>
        <v>3079.3358452138496</v>
      </c>
      <c r="K950" s="50">
        <f t="shared" si="161"/>
        <v>-892.48815737427094</v>
      </c>
      <c r="L950" s="50">
        <f t="shared" si="162"/>
        <v>3976623.0109632332</v>
      </c>
      <c r="M950" s="50"/>
      <c r="N950" s="93">
        <f t="shared" si="154"/>
        <v>3976623.0109632332</v>
      </c>
      <c r="O950" s="33"/>
    </row>
    <row r="951" spans="1:15" s="31" customFormat="1" x14ac:dyDescent="0.25">
      <c r="A951" s="35"/>
      <c r="B951" s="51" t="s">
        <v>648</v>
      </c>
      <c r="C951" s="35">
        <v>4</v>
      </c>
      <c r="D951" s="55">
        <v>81.494199999999992</v>
      </c>
      <c r="E951" s="102">
        <v>3931</v>
      </c>
      <c r="F951" s="149">
        <v>3936508.9</v>
      </c>
      <c r="G951" s="41">
        <v>100</v>
      </c>
      <c r="H951" s="50">
        <f t="shared" si="163"/>
        <v>3936508.9</v>
      </c>
      <c r="I951" s="50">
        <f t="shared" si="155"/>
        <v>0</v>
      </c>
      <c r="J951" s="50">
        <f t="shared" si="160"/>
        <v>1001.4013991350801</v>
      </c>
      <c r="K951" s="50">
        <f t="shared" si="161"/>
        <v>1185.4462887044986</v>
      </c>
      <c r="L951" s="50">
        <f t="shared" si="162"/>
        <v>2550304.4341256027</v>
      </c>
      <c r="M951" s="50"/>
      <c r="N951" s="93">
        <f t="shared" si="154"/>
        <v>2550304.4341256027</v>
      </c>
      <c r="O951" s="33"/>
    </row>
    <row r="952" spans="1:15" s="31" customFormat="1" x14ac:dyDescent="0.25">
      <c r="A952" s="35"/>
      <c r="B952" s="51" t="s">
        <v>191</v>
      </c>
      <c r="C952" s="35">
        <v>4</v>
      </c>
      <c r="D952" s="55">
        <v>86.251200000000011</v>
      </c>
      <c r="E952" s="102">
        <v>2888</v>
      </c>
      <c r="F952" s="149">
        <v>3696698.2</v>
      </c>
      <c r="G952" s="41">
        <v>100</v>
      </c>
      <c r="H952" s="50">
        <f t="shared" si="163"/>
        <v>3696698.2</v>
      </c>
      <c r="I952" s="50">
        <f t="shared" si="155"/>
        <v>0</v>
      </c>
      <c r="J952" s="50">
        <f t="shared" si="160"/>
        <v>1280.0201523545707</v>
      </c>
      <c r="K952" s="50">
        <f t="shared" si="161"/>
        <v>906.82753548500796</v>
      </c>
      <c r="L952" s="50">
        <f t="shared" si="162"/>
        <v>2051211.5429330347</v>
      </c>
      <c r="M952" s="50"/>
      <c r="N952" s="93">
        <f t="shared" si="154"/>
        <v>2051211.5429330347</v>
      </c>
      <c r="O952" s="33"/>
    </row>
    <row r="953" spans="1:15" s="31" customFormat="1" x14ac:dyDescent="0.25">
      <c r="A953" s="35"/>
      <c r="B953" s="51" t="s">
        <v>649</v>
      </c>
      <c r="C953" s="35">
        <v>4</v>
      </c>
      <c r="D953" s="55">
        <v>33.105499999999999</v>
      </c>
      <c r="E953" s="102">
        <v>1192</v>
      </c>
      <c r="F953" s="149">
        <v>2177477</v>
      </c>
      <c r="G953" s="41">
        <v>100</v>
      </c>
      <c r="H953" s="50">
        <f t="shared" si="163"/>
        <v>2177477</v>
      </c>
      <c r="I953" s="50">
        <f t="shared" si="155"/>
        <v>0</v>
      </c>
      <c r="J953" s="50">
        <f t="shared" si="160"/>
        <v>1826.7424496644296</v>
      </c>
      <c r="K953" s="50">
        <f t="shared" si="161"/>
        <v>360.105238175149</v>
      </c>
      <c r="L953" s="50">
        <f t="shared" si="162"/>
        <v>820944.75690755085</v>
      </c>
      <c r="M953" s="50"/>
      <c r="N953" s="93">
        <f t="shared" si="154"/>
        <v>820944.75690755085</v>
      </c>
      <c r="O953" s="33"/>
    </row>
    <row r="954" spans="1:15" s="31" customFormat="1" x14ac:dyDescent="0.25">
      <c r="A954" s="35"/>
      <c r="B954" s="4"/>
      <c r="C954" s="4"/>
      <c r="D954" s="55">
        <v>0</v>
      </c>
      <c r="E954" s="104"/>
      <c r="F954" s="32"/>
      <c r="G954" s="41"/>
      <c r="H954" s="42"/>
      <c r="I954" s="50"/>
      <c r="J954" s="50"/>
      <c r="K954" s="50"/>
      <c r="L954" s="50"/>
      <c r="M954" s="50"/>
      <c r="N954" s="93"/>
      <c r="O954" s="33"/>
    </row>
    <row r="955" spans="1:15" s="31" customFormat="1" x14ac:dyDescent="0.25">
      <c r="A955" s="30" t="s">
        <v>650</v>
      </c>
      <c r="B955" s="43" t="s">
        <v>2</v>
      </c>
      <c r="C955" s="44"/>
      <c r="D955" s="3">
        <v>848.61710000000016</v>
      </c>
      <c r="E955" s="105">
        <f>E956</f>
        <v>41613</v>
      </c>
      <c r="F955" s="37"/>
      <c r="G955" s="41"/>
      <c r="H955" s="37">
        <f>H957</f>
        <v>5338901.7249999996</v>
      </c>
      <c r="I955" s="37">
        <f>I957</f>
        <v>-5338901.7249999996</v>
      </c>
      <c r="J955" s="50"/>
      <c r="K955" s="50"/>
      <c r="L955" s="50"/>
      <c r="M955" s="46">
        <f>M957</f>
        <v>18864503.065705154</v>
      </c>
      <c r="N955" s="91">
        <f t="shared" si="154"/>
        <v>18864503.065705154</v>
      </c>
      <c r="O955" s="33"/>
    </row>
    <row r="956" spans="1:15" s="31" customFormat="1" x14ac:dyDescent="0.25">
      <c r="A956" s="30" t="s">
        <v>650</v>
      </c>
      <c r="B956" s="43" t="s">
        <v>3</v>
      </c>
      <c r="C956" s="44"/>
      <c r="D956" s="3">
        <v>848.61710000000016</v>
      </c>
      <c r="E956" s="105">
        <f>SUM(E958:E988)</f>
        <v>41613</v>
      </c>
      <c r="F956" s="37">
        <f>SUM(F958:F988)</f>
        <v>47828645.100000001</v>
      </c>
      <c r="G956" s="41"/>
      <c r="H956" s="37">
        <f>SUM(H958:H988)</f>
        <v>37150841.649999999</v>
      </c>
      <c r="I956" s="37">
        <f>SUM(I958:I988)</f>
        <v>10677803.449999999</v>
      </c>
      <c r="J956" s="50"/>
      <c r="K956" s="50"/>
      <c r="L956" s="37">
        <f>SUM(L958:L988)</f>
        <v>53806789.859784916</v>
      </c>
      <c r="M956" s="50"/>
      <c r="N956" s="91">
        <f t="shared" si="154"/>
        <v>53806789.859784916</v>
      </c>
      <c r="O956" s="33"/>
    </row>
    <row r="957" spans="1:15" s="31" customFormat="1" x14ac:dyDescent="0.25">
      <c r="A957" s="35"/>
      <c r="B957" s="51" t="s">
        <v>26</v>
      </c>
      <c r="C957" s="35">
        <v>2</v>
      </c>
      <c r="D957" s="55">
        <v>0</v>
      </c>
      <c r="E957" s="108"/>
      <c r="F957" s="50"/>
      <c r="G957" s="41">
        <v>25</v>
      </c>
      <c r="H957" s="50">
        <f>F983*G957/100</f>
        <v>5338901.7249999996</v>
      </c>
      <c r="I957" s="50">
        <f t="shared" si="155"/>
        <v>-5338901.7249999996</v>
      </c>
      <c r="J957" s="50"/>
      <c r="K957" s="50"/>
      <c r="L957" s="50"/>
      <c r="M957" s="50">
        <f>($L$7*$L$8*E955/$L$10)+($L$7*$L$9*D955/$L$11)</f>
        <v>18864503.065705154</v>
      </c>
      <c r="N957" s="93">
        <f t="shared" si="154"/>
        <v>18864503.065705154</v>
      </c>
      <c r="O957" s="33"/>
    </row>
    <row r="958" spans="1:15" s="31" customFormat="1" x14ac:dyDescent="0.25">
      <c r="A958" s="35"/>
      <c r="B958" s="51" t="s">
        <v>651</v>
      </c>
      <c r="C958" s="35">
        <v>4</v>
      </c>
      <c r="D958" s="55">
        <v>30.130800000000001</v>
      </c>
      <c r="E958" s="102">
        <v>2374</v>
      </c>
      <c r="F958" s="150">
        <v>1245049.1000000001</v>
      </c>
      <c r="G958" s="41">
        <v>100</v>
      </c>
      <c r="H958" s="50">
        <f t="shared" ref="H958:H988" si="164">F958*G958/100</f>
        <v>1245049.1000000001</v>
      </c>
      <c r="I958" s="50">
        <f t="shared" si="155"/>
        <v>0</v>
      </c>
      <c r="J958" s="50">
        <f t="shared" ref="J958:J988" si="165">F958/E958</f>
        <v>524.45202190395958</v>
      </c>
      <c r="K958" s="50">
        <f t="shared" ref="K958:K988" si="166">$J$11*$J$19-J958</f>
        <v>1662.395665935619</v>
      </c>
      <c r="L958" s="50">
        <f t="shared" ref="L958:L988" si="167">IF(K958&gt;0,$J$7*$J$8*(K958/$K$19),0)+$J$7*$J$9*(E958/$E$19)+$J$7*$J$10*(D958/$D$19)</f>
        <v>2213154.529546883</v>
      </c>
      <c r="M958" s="50"/>
      <c r="N958" s="93">
        <f t="shared" si="154"/>
        <v>2213154.529546883</v>
      </c>
      <c r="O958" s="33"/>
    </row>
    <row r="959" spans="1:15" s="31" customFormat="1" x14ac:dyDescent="0.25">
      <c r="A959" s="35"/>
      <c r="B959" s="51" t="s">
        <v>652</v>
      </c>
      <c r="C959" s="35">
        <v>4</v>
      </c>
      <c r="D959" s="55">
        <v>9.8484999999999996</v>
      </c>
      <c r="E959" s="102">
        <v>365</v>
      </c>
      <c r="F959" s="150">
        <v>123689.5</v>
      </c>
      <c r="G959" s="41">
        <v>100</v>
      </c>
      <c r="H959" s="50">
        <f t="shared" si="164"/>
        <v>123689.5</v>
      </c>
      <c r="I959" s="50">
        <f t="shared" si="155"/>
        <v>0</v>
      </c>
      <c r="J959" s="50">
        <f t="shared" si="165"/>
        <v>338.87534246575342</v>
      </c>
      <c r="K959" s="50">
        <f t="shared" si="166"/>
        <v>1847.9723453738252</v>
      </c>
      <c r="L959" s="50">
        <f t="shared" si="167"/>
        <v>1681876.2413797874</v>
      </c>
      <c r="M959" s="50"/>
      <c r="N959" s="93">
        <f t="shared" si="154"/>
        <v>1681876.2413797874</v>
      </c>
      <c r="O959" s="33"/>
    </row>
    <row r="960" spans="1:15" s="31" customFormat="1" x14ac:dyDescent="0.25">
      <c r="A960" s="35"/>
      <c r="B960" s="51" t="s">
        <v>653</v>
      </c>
      <c r="C960" s="35">
        <v>4</v>
      </c>
      <c r="D960" s="55">
        <v>38.0657</v>
      </c>
      <c r="E960" s="102">
        <v>1699</v>
      </c>
      <c r="F960" s="150">
        <v>1696905.4</v>
      </c>
      <c r="G960" s="41">
        <v>100</v>
      </c>
      <c r="H960" s="50">
        <f t="shared" si="164"/>
        <v>1696905.4</v>
      </c>
      <c r="I960" s="50">
        <f t="shared" si="155"/>
        <v>0</v>
      </c>
      <c r="J960" s="50">
        <f t="shared" si="165"/>
        <v>998.76715715126545</v>
      </c>
      <c r="K960" s="50">
        <f t="shared" si="166"/>
        <v>1188.080530688313</v>
      </c>
      <c r="L960" s="50">
        <f t="shared" si="167"/>
        <v>1675098.4119735609</v>
      </c>
      <c r="M960" s="50"/>
      <c r="N960" s="93">
        <f t="shared" si="154"/>
        <v>1675098.4119735609</v>
      </c>
      <c r="O960" s="33"/>
    </row>
    <row r="961" spans="1:15" s="31" customFormat="1" x14ac:dyDescent="0.25">
      <c r="A961" s="35"/>
      <c r="B961" s="51" t="s">
        <v>845</v>
      </c>
      <c r="C961" s="35">
        <v>4</v>
      </c>
      <c r="D961" s="55">
        <v>24.287399999999998</v>
      </c>
      <c r="E961" s="102">
        <v>1076</v>
      </c>
      <c r="F961" s="150">
        <v>1705158.7</v>
      </c>
      <c r="G961" s="41">
        <v>100</v>
      </c>
      <c r="H961" s="50">
        <f t="shared" si="164"/>
        <v>1705158.7</v>
      </c>
      <c r="I961" s="50">
        <f t="shared" si="155"/>
        <v>0</v>
      </c>
      <c r="J961" s="50">
        <f t="shared" si="165"/>
        <v>1584.7199814126393</v>
      </c>
      <c r="K961" s="50">
        <f t="shared" si="166"/>
        <v>602.12770642693931</v>
      </c>
      <c r="L961" s="50">
        <f t="shared" si="167"/>
        <v>938003.25575949636</v>
      </c>
      <c r="M961" s="50"/>
      <c r="N961" s="93">
        <f t="shared" si="154"/>
        <v>938003.25575949636</v>
      </c>
      <c r="O961" s="33"/>
    </row>
    <row r="962" spans="1:15" s="31" customFormat="1" x14ac:dyDescent="0.25">
      <c r="A962" s="35"/>
      <c r="B962" s="51" t="s">
        <v>654</v>
      </c>
      <c r="C962" s="35">
        <v>4</v>
      </c>
      <c r="D962" s="55">
        <v>42.367100000000008</v>
      </c>
      <c r="E962" s="102">
        <v>1981</v>
      </c>
      <c r="F962" s="150">
        <v>2005504.9</v>
      </c>
      <c r="G962" s="41">
        <v>100</v>
      </c>
      <c r="H962" s="50">
        <f t="shared" si="164"/>
        <v>2005504.9</v>
      </c>
      <c r="I962" s="50">
        <f t="shared" si="155"/>
        <v>0</v>
      </c>
      <c r="J962" s="50">
        <f t="shared" si="165"/>
        <v>1012.3699646643109</v>
      </c>
      <c r="K962" s="50">
        <f t="shared" si="166"/>
        <v>1174.4777231752678</v>
      </c>
      <c r="L962" s="50">
        <f t="shared" si="167"/>
        <v>1768088.9804512663</v>
      </c>
      <c r="M962" s="50"/>
      <c r="N962" s="93">
        <f t="shared" ref="N962:N1025" si="168">L962+M962</f>
        <v>1768088.9804512663</v>
      </c>
      <c r="O962" s="33"/>
    </row>
    <row r="963" spans="1:15" s="31" customFormat="1" x14ac:dyDescent="0.25">
      <c r="A963" s="35"/>
      <c r="B963" s="51" t="s">
        <v>746</v>
      </c>
      <c r="C963" s="35">
        <v>4</v>
      </c>
      <c r="D963" s="55">
        <v>11.079700000000001</v>
      </c>
      <c r="E963" s="102">
        <v>438</v>
      </c>
      <c r="F963" s="150">
        <v>307207.40000000002</v>
      </c>
      <c r="G963" s="41">
        <v>100</v>
      </c>
      <c r="H963" s="50">
        <f t="shared" si="164"/>
        <v>307207.40000000002</v>
      </c>
      <c r="I963" s="50">
        <f t="shared" si="155"/>
        <v>0</v>
      </c>
      <c r="J963" s="50">
        <f t="shared" si="165"/>
        <v>701.38675799086764</v>
      </c>
      <c r="K963" s="50">
        <f t="shared" si="166"/>
        <v>1485.460929848711</v>
      </c>
      <c r="L963" s="50">
        <f t="shared" si="167"/>
        <v>1410749.8055915586</v>
      </c>
      <c r="M963" s="50"/>
      <c r="N963" s="93">
        <f t="shared" si="168"/>
        <v>1410749.8055915586</v>
      </c>
      <c r="O963" s="33"/>
    </row>
    <row r="964" spans="1:15" s="31" customFormat="1" x14ac:dyDescent="0.25">
      <c r="A964" s="35"/>
      <c r="B964" s="51" t="s">
        <v>655</v>
      </c>
      <c r="C964" s="35">
        <v>4</v>
      </c>
      <c r="D964" s="55">
        <v>28.427099999999999</v>
      </c>
      <c r="E964" s="102">
        <v>1552</v>
      </c>
      <c r="F964" s="150">
        <v>824316.9</v>
      </c>
      <c r="G964" s="41">
        <v>100</v>
      </c>
      <c r="H964" s="50">
        <f t="shared" si="164"/>
        <v>824316.9</v>
      </c>
      <c r="I964" s="50">
        <f t="shared" ref="I964:I1025" si="169">F964-H964</f>
        <v>0</v>
      </c>
      <c r="J964" s="50">
        <f t="shared" si="165"/>
        <v>531.13202319587629</v>
      </c>
      <c r="K964" s="50">
        <f t="shared" si="166"/>
        <v>1655.7156646437024</v>
      </c>
      <c r="L964" s="50">
        <f t="shared" si="167"/>
        <v>1964688.8829674069</v>
      </c>
      <c r="M964" s="50"/>
      <c r="N964" s="93">
        <f t="shared" si="168"/>
        <v>1964688.8829674069</v>
      </c>
      <c r="O964" s="33"/>
    </row>
    <row r="965" spans="1:15" s="31" customFormat="1" x14ac:dyDescent="0.25">
      <c r="A965" s="35"/>
      <c r="B965" s="51" t="s">
        <v>656</v>
      </c>
      <c r="C965" s="35">
        <v>4</v>
      </c>
      <c r="D965" s="55">
        <v>43.249399999999994</v>
      </c>
      <c r="E965" s="102">
        <v>2034</v>
      </c>
      <c r="F965" s="150">
        <v>1437936.3</v>
      </c>
      <c r="G965" s="41">
        <v>100</v>
      </c>
      <c r="H965" s="50">
        <f t="shared" si="164"/>
        <v>1437936.3</v>
      </c>
      <c r="I965" s="50">
        <f t="shared" si="169"/>
        <v>0</v>
      </c>
      <c r="J965" s="50">
        <f t="shared" si="165"/>
        <v>706.95</v>
      </c>
      <c r="K965" s="50">
        <f t="shared" si="166"/>
        <v>1479.8976878395786</v>
      </c>
      <c r="L965" s="50">
        <f t="shared" si="167"/>
        <v>2039796.7066206008</v>
      </c>
      <c r="M965" s="50"/>
      <c r="N965" s="93">
        <f t="shared" si="168"/>
        <v>2039796.7066206008</v>
      </c>
      <c r="O965" s="33"/>
    </row>
    <row r="966" spans="1:15" s="31" customFormat="1" x14ac:dyDescent="0.25">
      <c r="A966" s="35"/>
      <c r="B966" s="51" t="s">
        <v>657</v>
      </c>
      <c r="C966" s="35">
        <v>4</v>
      </c>
      <c r="D966" s="55">
        <v>18.318599999999996</v>
      </c>
      <c r="E966" s="102">
        <v>751</v>
      </c>
      <c r="F966" s="150">
        <v>593610.30000000005</v>
      </c>
      <c r="G966" s="41">
        <v>100</v>
      </c>
      <c r="H966" s="50">
        <f t="shared" si="164"/>
        <v>593610.30000000005</v>
      </c>
      <c r="I966" s="50">
        <f t="shared" si="169"/>
        <v>0</v>
      </c>
      <c r="J966" s="50">
        <f t="shared" si="165"/>
        <v>790.42649800266315</v>
      </c>
      <c r="K966" s="50">
        <f t="shared" si="166"/>
        <v>1396.4211898369153</v>
      </c>
      <c r="L966" s="50">
        <f t="shared" si="167"/>
        <v>1466849.6997648051</v>
      </c>
      <c r="M966" s="50"/>
      <c r="N966" s="93">
        <f t="shared" si="168"/>
        <v>1466849.6997648051</v>
      </c>
      <c r="O966" s="33"/>
    </row>
    <row r="967" spans="1:15" s="31" customFormat="1" x14ac:dyDescent="0.25">
      <c r="A967" s="35"/>
      <c r="B967" s="51" t="s">
        <v>658</v>
      </c>
      <c r="C967" s="35">
        <v>4</v>
      </c>
      <c r="D967" s="55">
        <v>7.3487</v>
      </c>
      <c r="E967" s="102">
        <v>363</v>
      </c>
      <c r="F967" s="150">
        <v>130926.39999999999</v>
      </c>
      <c r="G967" s="41">
        <v>100</v>
      </c>
      <c r="H967" s="50">
        <f t="shared" si="164"/>
        <v>130926.39999999999</v>
      </c>
      <c r="I967" s="50">
        <f t="shared" si="169"/>
        <v>0</v>
      </c>
      <c r="J967" s="50">
        <f t="shared" si="165"/>
        <v>360.67878787878789</v>
      </c>
      <c r="K967" s="50">
        <f t="shared" si="166"/>
        <v>1826.1688999607907</v>
      </c>
      <c r="L967" s="50">
        <f t="shared" si="167"/>
        <v>1649316.7343102521</v>
      </c>
      <c r="M967" s="50"/>
      <c r="N967" s="93">
        <f t="shared" si="168"/>
        <v>1649316.7343102521</v>
      </c>
      <c r="O967" s="33"/>
    </row>
    <row r="968" spans="1:15" s="31" customFormat="1" x14ac:dyDescent="0.25">
      <c r="A968" s="35"/>
      <c r="B968" s="51" t="s">
        <v>659</v>
      </c>
      <c r="C968" s="35">
        <v>4</v>
      </c>
      <c r="D968" s="55">
        <v>13.711099999999998</v>
      </c>
      <c r="E968" s="102">
        <v>828</v>
      </c>
      <c r="F968" s="150">
        <v>881714.6</v>
      </c>
      <c r="G968" s="41">
        <v>100</v>
      </c>
      <c r="H968" s="50">
        <f t="shared" si="164"/>
        <v>881714.6</v>
      </c>
      <c r="I968" s="50">
        <f t="shared" si="169"/>
        <v>0</v>
      </c>
      <c r="J968" s="50">
        <f t="shared" si="165"/>
        <v>1064.8727053140096</v>
      </c>
      <c r="K968" s="50">
        <f t="shared" si="166"/>
        <v>1121.974982525569</v>
      </c>
      <c r="L968" s="50">
        <f t="shared" si="167"/>
        <v>1236685.42436647</v>
      </c>
      <c r="M968" s="50"/>
      <c r="N968" s="93">
        <f t="shared" si="168"/>
        <v>1236685.42436647</v>
      </c>
      <c r="O968" s="33"/>
    </row>
    <row r="969" spans="1:15" s="31" customFormat="1" x14ac:dyDescent="0.25">
      <c r="A969" s="35"/>
      <c r="B969" s="51" t="s">
        <v>660</v>
      </c>
      <c r="C969" s="35">
        <v>4</v>
      </c>
      <c r="D969" s="55">
        <v>24.288400000000003</v>
      </c>
      <c r="E969" s="102">
        <v>667</v>
      </c>
      <c r="F969" s="150">
        <v>423461.2</v>
      </c>
      <c r="G969" s="41">
        <v>100</v>
      </c>
      <c r="H969" s="50">
        <f t="shared" si="164"/>
        <v>423461.2</v>
      </c>
      <c r="I969" s="50">
        <f t="shared" si="169"/>
        <v>0</v>
      </c>
      <c r="J969" s="50">
        <f t="shared" si="165"/>
        <v>634.87436281859073</v>
      </c>
      <c r="K969" s="50">
        <f t="shared" si="166"/>
        <v>1551.9733250209879</v>
      </c>
      <c r="L969" s="50">
        <f t="shared" si="167"/>
        <v>1604682.5135705911</v>
      </c>
      <c r="M969" s="50"/>
      <c r="N969" s="93">
        <f t="shared" si="168"/>
        <v>1604682.5135705911</v>
      </c>
      <c r="O969" s="33"/>
    </row>
    <row r="970" spans="1:15" s="31" customFormat="1" x14ac:dyDescent="0.25">
      <c r="A970" s="35"/>
      <c r="B970" s="51" t="s">
        <v>661</v>
      </c>
      <c r="C970" s="35">
        <v>4</v>
      </c>
      <c r="D970" s="55">
        <v>47.174100000000003</v>
      </c>
      <c r="E970" s="102">
        <v>1827</v>
      </c>
      <c r="F970" s="150">
        <v>784630.2</v>
      </c>
      <c r="G970" s="41">
        <v>100</v>
      </c>
      <c r="H970" s="50">
        <f t="shared" si="164"/>
        <v>784630.2</v>
      </c>
      <c r="I970" s="50">
        <f t="shared" si="169"/>
        <v>0</v>
      </c>
      <c r="J970" s="50">
        <f t="shared" si="165"/>
        <v>429.46371100164203</v>
      </c>
      <c r="K970" s="50">
        <f t="shared" si="166"/>
        <v>1757.3839768379366</v>
      </c>
      <c r="L970" s="50">
        <f t="shared" si="167"/>
        <v>2231723.3400545148</v>
      </c>
      <c r="M970" s="50"/>
      <c r="N970" s="93">
        <f t="shared" si="168"/>
        <v>2231723.3400545148</v>
      </c>
      <c r="O970" s="33"/>
    </row>
    <row r="971" spans="1:15" s="31" customFormat="1" x14ac:dyDescent="0.25">
      <c r="A971" s="35"/>
      <c r="B971" s="51" t="s">
        <v>662</v>
      </c>
      <c r="C971" s="35">
        <v>4</v>
      </c>
      <c r="D971" s="55">
        <v>23.889099999999996</v>
      </c>
      <c r="E971" s="102">
        <v>991</v>
      </c>
      <c r="F971" s="150">
        <v>457347.4</v>
      </c>
      <c r="G971" s="41">
        <v>100</v>
      </c>
      <c r="H971" s="50">
        <f t="shared" si="164"/>
        <v>457347.4</v>
      </c>
      <c r="I971" s="50">
        <f t="shared" si="169"/>
        <v>0</v>
      </c>
      <c r="J971" s="50">
        <f t="shared" si="165"/>
        <v>461.5009081735621</v>
      </c>
      <c r="K971" s="50">
        <f t="shared" si="166"/>
        <v>1725.3467796660166</v>
      </c>
      <c r="L971" s="50">
        <f t="shared" si="167"/>
        <v>1837325.4742377705</v>
      </c>
      <c r="M971" s="50"/>
      <c r="N971" s="93">
        <f t="shared" si="168"/>
        <v>1837325.4742377705</v>
      </c>
      <c r="O971" s="33"/>
    </row>
    <row r="972" spans="1:15" s="31" customFormat="1" x14ac:dyDescent="0.25">
      <c r="A972" s="35"/>
      <c r="B972" s="51" t="s">
        <v>663</v>
      </c>
      <c r="C972" s="35">
        <v>4</v>
      </c>
      <c r="D972" s="55">
        <v>27.976399999999998</v>
      </c>
      <c r="E972" s="102">
        <v>1384</v>
      </c>
      <c r="F972" s="150">
        <v>807622.4</v>
      </c>
      <c r="G972" s="41">
        <v>100</v>
      </c>
      <c r="H972" s="50">
        <f t="shared" si="164"/>
        <v>807622.4</v>
      </c>
      <c r="I972" s="50">
        <f t="shared" si="169"/>
        <v>0</v>
      </c>
      <c r="J972" s="50">
        <f t="shared" si="165"/>
        <v>583.54219653179189</v>
      </c>
      <c r="K972" s="50">
        <f t="shared" si="166"/>
        <v>1603.3054913077867</v>
      </c>
      <c r="L972" s="50">
        <f t="shared" si="167"/>
        <v>1871264.3695946054</v>
      </c>
      <c r="M972" s="50"/>
      <c r="N972" s="93">
        <f t="shared" si="168"/>
        <v>1871264.3695946054</v>
      </c>
      <c r="O972" s="33"/>
    </row>
    <row r="973" spans="1:15" s="31" customFormat="1" x14ac:dyDescent="0.25">
      <c r="A973" s="35"/>
      <c r="B973" s="51" t="s">
        <v>382</v>
      </c>
      <c r="C973" s="35">
        <v>4</v>
      </c>
      <c r="D973" s="55">
        <v>21.558200000000003</v>
      </c>
      <c r="E973" s="102">
        <v>1275</v>
      </c>
      <c r="F973" s="150">
        <v>503331.8</v>
      </c>
      <c r="G973" s="41">
        <v>100</v>
      </c>
      <c r="H973" s="50">
        <f t="shared" si="164"/>
        <v>503331.8</v>
      </c>
      <c r="I973" s="50">
        <f t="shared" si="169"/>
        <v>0</v>
      </c>
      <c r="J973" s="50">
        <f t="shared" si="165"/>
        <v>394.77003921568627</v>
      </c>
      <c r="K973" s="50">
        <f t="shared" si="166"/>
        <v>1792.0776486238924</v>
      </c>
      <c r="L973" s="50">
        <f t="shared" si="167"/>
        <v>1959886.7790751569</v>
      </c>
      <c r="M973" s="50"/>
      <c r="N973" s="93">
        <f t="shared" si="168"/>
        <v>1959886.7790751569</v>
      </c>
      <c r="O973" s="33"/>
    </row>
    <row r="974" spans="1:15" s="31" customFormat="1" x14ac:dyDescent="0.25">
      <c r="A974" s="35"/>
      <c r="B974" s="51" t="s">
        <v>664</v>
      </c>
      <c r="C974" s="35">
        <v>4</v>
      </c>
      <c r="D974" s="55">
        <v>51.505799999999994</v>
      </c>
      <c r="E974" s="102">
        <v>2765</v>
      </c>
      <c r="F974" s="150">
        <v>2038584.6</v>
      </c>
      <c r="G974" s="41">
        <v>100</v>
      </c>
      <c r="H974" s="50">
        <f t="shared" si="164"/>
        <v>2038584.6</v>
      </c>
      <c r="I974" s="50">
        <f t="shared" si="169"/>
        <v>0</v>
      </c>
      <c r="J974" s="50">
        <f t="shared" si="165"/>
        <v>737.2819529837252</v>
      </c>
      <c r="K974" s="50">
        <f t="shared" si="166"/>
        <v>1449.5657348558534</v>
      </c>
      <c r="L974" s="50">
        <f t="shared" si="167"/>
        <v>2268677.1606832752</v>
      </c>
      <c r="M974" s="50"/>
      <c r="N974" s="93">
        <f t="shared" si="168"/>
        <v>2268677.1606832752</v>
      </c>
      <c r="O974" s="33"/>
    </row>
    <row r="975" spans="1:15" s="31" customFormat="1" x14ac:dyDescent="0.25">
      <c r="A975" s="35"/>
      <c r="B975" s="51" t="s">
        <v>665</v>
      </c>
      <c r="C975" s="35">
        <v>4</v>
      </c>
      <c r="D975" s="55">
        <v>35.780799999999999</v>
      </c>
      <c r="E975" s="102">
        <v>1753</v>
      </c>
      <c r="F975" s="150">
        <v>963176.2</v>
      </c>
      <c r="G975" s="41">
        <v>100</v>
      </c>
      <c r="H975" s="50">
        <f t="shared" si="164"/>
        <v>963176.2</v>
      </c>
      <c r="I975" s="50">
        <f t="shared" si="169"/>
        <v>0</v>
      </c>
      <c r="J975" s="50">
        <f t="shared" si="165"/>
        <v>549.44449515116935</v>
      </c>
      <c r="K975" s="50">
        <f t="shared" si="166"/>
        <v>1637.4031926884093</v>
      </c>
      <c r="L975" s="50">
        <f t="shared" si="167"/>
        <v>2047920.0973803354</v>
      </c>
      <c r="M975" s="50"/>
      <c r="N975" s="93">
        <f t="shared" si="168"/>
        <v>2047920.0973803354</v>
      </c>
      <c r="O975" s="33"/>
    </row>
    <row r="976" spans="1:15" s="31" customFormat="1" x14ac:dyDescent="0.25">
      <c r="A976" s="35"/>
      <c r="B976" s="51" t="s">
        <v>666</v>
      </c>
      <c r="C976" s="35">
        <v>4</v>
      </c>
      <c r="D976" s="55">
        <v>16.7667</v>
      </c>
      <c r="E976" s="102">
        <v>522</v>
      </c>
      <c r="F976" s="150">
        <v>298943.09999999998</v>
      </c>
      <c r="G976" s="41">
        <v>100</v>
      </c>
      <c r="H976" s="50">
        <f t="shared" si="164"/>
        <v>298943.09999999998</v>
      </c>
      <c r="I976" s="50">
        <f t="shared" si="169"/>
        <v>0</v>
      </c>
      <c r="J976" s="50">
        <f t="shared" si="165"/>
        <v>572.68793103448274</v>
      </c>
      <c r="K976" s="50">
        <f t="shared" si="166"/>
        <v>1614.1597568050959</v>
      </c>
      <c r="L976" s="50">
        <f t="shared" si="167"/>
        <v>1572568.253365526</v>
      </c>
      <c r="M976" s="50"/>
      <c r="N976" s="93">
        <f t="shared" si="168"/>
        <v>1572568.253365526</v>
      </c>
      <c r="O976" s="33"/>
    </row>
    <row r="977" spans="1:15" s="31" customFormat="1" x14ac:dyDescent="0.25">
      <c r="A977" s="35"/>
      <c r="B977" s="51" t="s">
        <v>667</v>
      </c>
      <c r="C977" s="35">
        <v>4</v>
      </c>
      <c r="D977" s="55">
        <v>22.511600000000001</v>
      </c>
      <c r="E977" s="102">
        <v>566</v>
      </c>
      <c r="F977" s="150">
        <v>253080.1</v>
      </c>
      <c r="G977" s="41">
        <v>100</v>
      </c>
      <c r="H977" s="50">
        <f t="shared" si="164"/>
        <v>253080.1</v>
      </c>
      <c r="I977" s="50">
        <f t="shared" si="169"/>
        <v>0</v>
      </c>
      <c r="J977" s="50">
        <f t="shared" si="165"/>
        <v>447.13798586572437</v>
      </c>
      <c r="K977" s="50">
        <f t="shared" si="166"/>
        <v>1739.7097019738542</v>
      </c>
      <c r="L977" s="50">
        <f t="shared" si="167"/>
        <v>1720758.5244742073</v>
      </c>
      <c r="M977" s="50"/>
      <c r="N977" s="93">
        <f t="shared" si="168"/>
        <v>1720758.5244742073</v>
      </c>
      <c r="O977" s="33"/>
    </row>
    <row r="978" spans="1:15" s="31" customFormat="1" x14ac:dyDescent="0.25">
      <c r="A978" s="35"/>
      <c r="B978" s="51" t="s">
        <v>668</v>
      </c>
      <c r="C978" s="35">
        <v>4</v>
      </c>
      <c r="D978" s="55">
        <v>19.376600000000003</v>
      </c>
      <c r="E978" s="102">
        <v>779</v>
      </c>
      <c r="F978" s="150">
        <v>389320.9</v>
      </c>
      <c r="G978" s="41">
        <v>100</v>
      </c>
      <c r="H978" s="50">
        <f t="shared" si="164"/>
        <v>389320.9</v>
      </c>
      <c r="I978" s="50">
        <f t="shared" si="169"/>
        <v>0</v>
      </c>
      <c r="J978" s="50">
        <f t="shared" si="165"/>
        <v>499.77008985879337</v>
      </c>
      <c r="K978" s="50">
        <f t="shared" si="166"/>
        <v>1687.0775979807852</v>
      </c>
      <c r="L978" s="50">
        <f t="shared" si="167"/>
        <v>1720277.0910627029</v>
      </c>
      <c r="M978" s="50"/>
      <c r="N978" s="93">
        <f t="shared" si="168"/>
        <v>1720277.0910627029</v>
      </c>
      <c r="O978" s="33"/>
    </row>
    <row r="979" spans="1:15" s="31" customFormat="1" x14ac:dyDescent="0.25">
      <c r="A979" s="35"/>
      <c r="B979" s="51" t="s">
        <v>847</v>
      </c>
      <c r="C979" s="35">
        <v>4</v>
      </c>
      <c r="D979" s="55">
        <v>21.063299999999998</v>
      </c>
      <c r="E979" s="102">
        <v>1163</v>
      </c>
      <c r="F979" s="150">
        <v>701544.4</v>
      </c>
      <c r="G979" s="41">
        <v>100</v>
      </c>
      <c r="H979" s="50">
        <f t="shared" si="164"/>
        <v>701544.4</v>
      </c>
      <c r="I979" s="50">
        <f t="shared" si="169"/>
        <v>0</v>
      </c>
      <c r="J979" s="50">
        <f t="shared" si="165"/>
        <v>603.21960447119523</v>
      </c>
      <c r="K979" s="50">
        <f t="shared" si="166"/>
        <v>1583.6280833683834</v>
      </c>
      <c r="L979" s="50">
        <f t="shared" si="167"/>
        <v>1753516.7057032373</v>
      </c>
      <c r="M979" s="50"/>
      <c r="N979" s="93">
        <f t="shared" si="168"/>
        <v>1753516.7057032373</v>
      </c>
      <c r="O979" s="33"/>
    </row>
    <row r="980" spans="1:15" s="31" customFormat="1" x14ac:dyDescent="0.25">
      <c r="A980" s="35"/>
      <c r="B980" s="51" t="s">
        <v>848</v>
      </c>
      <c r="C980" s="35">
        <v>4</v>
      </c>
      <c r="D980" s="55">
        <v>34.643000000000001</v>
      </c>
      <c r="E980" s="102">
        <v>1640</v>
      </c>
      <c r="F980" s="150">
        <v>3918389.1</v>
      </c>
      <c r="G980" s="41">
        <v>100</v>
      </c>
      <c r="H980" s="50">
        <f t="shared" si="164"/>
        <v>3918389.1</v>
      </c>
      <c r="I980" s="50">
        <f t="shared" si="169"/>
        <v>0</v>
      </c>
      <c r="J980" s="50">
        <f t="shared" si="165"/>
        <v>2389.2616463414633</v>
      </c>
      <c r="K980" s="50">
        <f t="shared" si="166"/>
        <v>-202.41395850188474</v>
      </c>
      <c r="L980" s="50">
        <f t="shared" si="167"/>
        <v>659999.25625660561</v>
      </c>
      <c r="M980" s="50"/>
      <c r="N980" s="93">
        <f t="shared" si="168"/>
        <v>659999.25625660561</v>
      </c>
      <c r="O980" s="33"/>
    </row>
    <row r="981" spans="1:15" s="31" customFormat="1" x14ac:dyDescent="0.25">
      <c r="A981" s="35"/>
      <c r="B981" s="51" t="s">
        <v>669</v>
      </c>
      <c r="C981" s="35">
        <v>4</v>
      </c>
      <c r="D981" s="55">
        <v>29.909899999999997</v>
      </c>
      <c r="E981" s="102">
        <v>1454</v>
      </c>
      <c r="F981" s="150">
        <v>604217</v>
      </c>
      <c r="G981" s="41">
        <v>100</v>
      </c>
      <c r="H981" s="50">
        <f t="shared" si="164"/>
        <v>604217</v>
      </c>
      <c r="I981" s="50">
        <f t="shared" si="169"/>
        <v>0</v>
      </c>
      <c r="J981" s="50">
        <f t="shared" si="165"/>
        <v>415.5550206327373</v>
      </c>
      <c r="K981" s="50">
        <f t="shared" si="166"/>
        <v>1771.2926672068413</v>
      </c>
      <c r="L981" s="50">
        <f t="shared" si="167"/>
        <v>2040431.7070500443</v>
      </c>
      <c r="M981" s="50"/>
      <c r="N981" s="93">
        <f t="shared" si="168"/>
        <v>2040431.7070500443</v>
      </c>
      <c r="O981" s="33"/>
    </row>
    <row r="982" spans="1:15" s="31" customFormat="1" x14ac:dyDescent="0.25">
      <c r="A982" s="35"/>
      <c r="B982" s="51" t="s">
        <v>913</v>
      </c>
      <c r="C982" s="35">
        <v>4</v>
      </c>
      <c r="D982" s="55">
        <v>22.201699999999999</v>
      </c>
      <c r="E982" s="102">
        <v>950</v>
      </c>
      <c r="F982" s="150">
        <v>483864.1</v>
      </c>
      <c r="G982" s="41">
        <v>100</v>
      </c>
      <c r="H982" s="50">
        <f t="shared" si="164"/>
        <v>483864.1</v>
      </c>
      <c r="I982" s="50">
        <f t="shared" si="169"/>
        <v>0</v>
      </c>
      <c r="J982" s="50">
        <f t="shared" si="165"/>
        <v>509.33063157894736</v>
      </c>
      <c r="K982" s="50">
        <f t="shared" si="166"/>
        <v>1677.5170562606313</v>
      </c>
      <c r="L982" s="50">
        <f t="shared" si="167"/>
        <v>1776799.8403511855</v>
      </c>
      <c r="M982" s="50"/>
      <c r="N982" s="93">
        <f t="shared" si="168"/>
        <v>1776799.8403511855</v>
      </c>
      <c r="O982" s="33"/>
    </row>
    <row r="983" spans="1:15" s="31" customFormat="1" x14ac:dyDescent="0.25">
      <c r="A983" s="35"/>
      <c r="B983" s="51" t="s">
        <v>862</v>
      </c>
      <c r="C983" s="35">
        <v>3</v>
      </c>
      <c r="D983" s="55">
        <v>46.934199999999997</v>
      </c>
      <c r="E983" s="102">
        <v>5159</v>
      </c>
      <c r="F983" s="150">
        <v>21355606.899999999</v>
      </c>
      <c r="G983" s="41">
        <v>50</v>
      </c>
      <c r="H983" s="50">
        <f t="shared" si="164"/>
        <v>10677803.449999999</v>
      </c>
      <c r="I983" s="50">
        <f t="shared" si="169"/>
        <v>10677803.449999999</v>
      </c>
      <c r="J983" s="50">
        <f t="shared" si="165"/>
        <v>4139.4857336693158</v>
      </c>
      <c r="K983" s="50">
        <f t="shared" si="166"/>
        <v>-1952.6380458297372</v>
      </c>
      <c r="L983" s="50">
        <f t="shared" si="167"/>
        <v>1728151.8300506631</v>
      </c>
      <c r="M983" s="50"/>
      <c r="N983" s="93">
        <f t="shared" si="168"/>
        <v>1728151.8300506631</v>
      </c>
      <c r="O983" s="33"/>
    </row>
    <row r="984" spans="1:15" s="31" customFormat="1" x14ac:dyDescent="0.25">
      <c r="A984" s="35"/>
      <c r="B984" s="51" t="s">
        <v>671</v>
      </c>
      <c r="C984" s="35">
        <v>4</v>
      </c>
      <c r="D984" s="55">
        <v>35.431699999999999</v>
      </c>
      <c r="E984" s="102">
        <v>1055</v>
      </c>
      <c r="F984" s="150">
        <v>516148.3</v>
      </c>
      <c r="G984" s="41">
        <v>100</v>
      </c>
      <c r="H984" s="50">
        <f t="shared" si="164"/>
        <v>516148.3</v>
      </c>
      <c r="I984" s="50">
        <f t="shared" si="169"/>
        <v>0</v>
      </c>
      <c r="J984" s="50">
        <f t="shared" si="165"/>
        <v>489.24009478672986</v>
      </c>
      <c r="K984" s="50">
        <f t="shared" si="166"/>
        <v>1697.6075930528486</v>
      </c>
      <c r="L984" s="50">
        <f t="shared" si="167"/>
        <v>1897384.5344604258</v>
      </c>
      <c r="M984" s="50"/>
      <c r="N984" s="93">
        <f t="shared" si="168"/>
        <v>1897384.5344604258</v>
      </c>
      <c r="O984" s="33"/>
    </row>
    <row r="985" spans="1:15" s="31" customFormat="1" x14ac:dyDescent="0.25">
      <c r="A985" s="35"/>
      <c r="B985" s="51" t="s">
        <v>672</v>
      </c>
      <c r="C985" s="35">
        <v>4</v>
      </c>
      <c r="D985" s="55">
        <v>23.691500000000005</v>
      </c>
      <c r="E985" s="102">
        <v>1105</v>
      </c>
      <c r="F985" s="150">
        <v>534334.30000000005</v>
      </c>
      <c r="G985" s="41">
        <v>100</v>
      </c>
      <c r="H985" s="50">
        <f t="shared" si="164"/>
        <v>534334.30000000005</v>
      </c>
      <c r="I985" s="50">
        <f t="shared" si="169"/>
        <v>0</v>
      </c>
      <c r="J985" s="50">
        <f t="shared" si="165"/>
        <v>483.56045248868782</v>
      </c>
      <c r="K985" s="50">
        <f t="shared" si="166"/>
        <v>1703.2872353508908</v>
      </c>
      <c r="L985" s="50">
        <f t="shared" si="167"/>
        <v>1850406.6928561574</v>
      </c>
      <c r="M985" s="50"/>
      <c r="N985" s="93">
        <f t="shared" si="168"/>
        <v>1850406.6928561574</v>
      </c>
      <c r="O985" s="33"/>
    </row>
    <row r="986" spans="1:15" s="31" customFormat="1" x14ac:dyDescent="0.25">
      <c r="A986" s="35"/>
      <c r="B986" s="51" t="s">
        <v>795</v>
      </c>
      <c r="C986" s="35">
        <v>4</v>
      </c>
      <c r="D986" s="55">
        <v>17.011099999999999</v>
      </c>
      <c r="E986" s="102">
        <v>819</v>
      </c>
      <c r="F986" s="150">
        <v>409440.5</v>
      </c>
      <c r="G986" s="41">
        <v>100</v>
      </c>
      <c r="H986" s="50">
        <f t="shared" si="164"/>
        <v>409440.5</v>
      </c>
      <c r="I986" s="50">
        <f t="shared" si="169"/>
        <v>0</v>
      </c>
      <c r="J986" s="50">
        <f t="shared" si="165"/>
        <v>499.9273504273504</v>
      </c>
      <c r="K986" s="50">
        <f t="shared" si="166"/>
        <v>1686.9203374122283</v>
      </c>
      <c r="L986" s="50">
        <f t="shared" si="167"/>
        <v>1718236.1891908313</v>
      </c>
      <c r="M986" s="50"/>
      <c r="N986" s="93">
        <f t="shared" si="168"/>
        <v>1718236.1891908313</v>
      </c>
      <c r="O986" s="33"/>
    </row>
    <row r="987" spans="1:15" s="31" customFormat="1" x14ac:dyDescent="0.25">
      <c r="A987" s="35"/>
      <c r="B987" s="51" t="s">
        <v>673</v>
      </c>
      <c r="C987" s="35">
        <v>4</v>
      </c>
      <c r="D987" s="55">
        <v>32.879899999999999</v>
      </c>
      <c r="E987" s="102">
        <v>1761</v>
      </c>
      <c r="F987" s="150">
        <v>1065099.8999999999</v>
      </c>
      <c r="G987" s="41">
        <v>100</v>
      </c>
      <c r="H987" s="50">
        <f t="shared" si="164"/>
        <v>1065099.8999999999</v>
      </c>
      <c r="I987" s="50">
        <f t="shared" si="169"/>
        <v>0</v>
      </c>
      <c r="J987" s="50">
        <f t="shared" si="165"/>
        <v>604.82674616695056</v>
      </c>
      <c r="K987" s="50">
        <f t="shared" si="166"/>
        <v>1582.0209416726279</v>
      </c>
      <c r="L987" s="50">
        <f t="shared" si="167"/>
        <v>1988276.4030913464</v>
      </c>
      <c r="M987" s="50"/>
      <c r="N987" s="93">
        <f t="shared" si="168"/>
        <v>1988276.4030913464</v>
      </c>
      <c r="O987" s="33"/>
    </row>
    <row r="988" spans="1:15" s="31" customFormat="1" x14ac:dyDescent="0.25">
      <c r="A988" s="35"/>
      <c r="B988" s="51" t="s">
        <v>674</v>
      </c>
      <c r="C988" s="35">
        <v>4</v>
      </c>
      <c r="D988" s="55">
        <v>27.189</v>
      </c>
      <c r="E988" s="102">
        <v>517</v>
      </c>
      <c r="F988" s="150">
        <v>368483.2</v>
      </c>
      <c r="G988" s="41">
        <v>100</v>
      </c>
      <c r="H988" s="50">
        <f t="shared" si="164"/>
        <v>368483.2</v>
      </c>
      <c r="I988" s="50">
        <f t="shared" si="169"/>
        <v>0</v>
      </c>
      <c r="J988" s="50">
        <f t="shared" si="165"/>
        <v>712.73346228239848</v>
      </c>
      <c r="K988" s="50">
        <f t="shared" si="166"/>
        <v>1474.1142255571801</v>
      </c>
      <c r="L988" s="50">
        <f t="shared" si="167"/>
        <v>1514194.4245436389</v>
      </c>
      <c r="M988" s="50"/>
      <c r="N988" s="93">
        <f t="shared" si="168"/>
        <v>1514194.4245436389</v>
      </c>
      <c r="O988" s="33"/>
    </row>
    <row r="989" spans="1:15" s="31" customFormat="1" x14ac:dyDescent="0.25">
      <c r="A989" s="35"/>
      <c r="B989" s="4"/>
      <c r="C989" s="4"/>
      <c r="D989" s="55">
        <v>0</v>
      </c>
      <c r="E989" s="104"/>
      <c r="F989" s="32"/>
      <c r="G989" s="41"/>
      <c r="H989" s="42"/>
      <c r="I989" s="50"/>
      <c r="J989" s="50"/>
      <c r="K989" s="50"/>
      <c r="L989" s="50"/>
      <c r="M989" s="50"/>
      <c r="N989" s="93"/>
      <c r="O989" s="33"/>
    </row>
    <row r="990" spans="1:15" s="31" customFormat="1" x14ac:dyDescent="0.25">
      <c r="A990" s="30" t="s">
        <v>675</v>
      </c>
      <c r="B990" s="43" t="s">
        <v>2</v>
      </c>
      <c r="C990" s="44"/>
      <c r="D990" s="3">
        <v>1082.6210999999998</v>
      </c>
      <c r="E990" s="105">
        <f>E991</f>
        <v>78668</v>
      </c>
      <c r="F990" s="37"/>
      <c r="G990" s="41"/>
      <c r="H990" s="37">
        <f>H992</f>
        <v>28154169.274999999</v>
      </c>
      <c r="I990" s="37">
        <f>I992</f>
        <v>-28154169.274999999</v>
      </c>
      <c r="J990" s="50"/>
      <c r="K990" s="50"/>
      <c r="L990" s="50"/>
      <c r="M990" s="46">
        <f>M992</f>
        <v>30655561.721567996</v>
      </c>
      <c r="N990" s="91">
        <f t="shared" si="168"/>
        <v>30655561.721567996</v>
      </c>
      <c r="O990" s="33"/>
    </row>
    <row r="991" spans="1:15" s="31" customFormat="1" x14ac:dyDescent="0.25">
      <c r="A991" s="30" t="s">
        <v>675</v>
      </c>
      <c r="B991" s="43" t="s">
        <v>3</v>
      </c>
      <c r="C991" s="44"/>
      <c r="D991" s="3">
        <v>1082.6210999999998</v>
      </c>
      <c r="E991" s="105">
        <f>SUM(E993:E1025)</f>
        <v>78668</v>
      </c>
      <c r="F991" s="37">
        <f>SUM(F993:F1025)</f>
        <v>150573108.40000001</v>
      </c>
      <c r="G991" s="41"/>
      <c r="H991" s="37">
        <f>SUM(H993:H1025)</f>
        <v>94264769.849999994</v>
      </c>
      <c r="I991" s="37">
        <f>SUM(I993:I1025)</f>
        <v>56308338.549999997</v>
      </c>
      <c r="J991" s="50"/>
      <c r="K991" s="50"/>
      <c r="L991" s="37">
        <f>SUM(L993:L1025)</f>
        <v>69202718.265494823</v>
      </c>
      <c r="M991" s="50"/>
      <c r="N991" s="91">
        <f t="shared" si="168"/>
        <v>69202718.265494823</v>
      </c>
      <c r="O991" s="33"/>
    </row>
    <row r="992" spans="1:15" s="31" customFormat="1" x14ac:dyDescent="0.25">
      <c r="A992" s="35"/>
      <c r="B992" s="51" t="s">
        <v>26</v>
      </c>
      <c r="C992" s="35">
        <v>2</v>
      </c>
      <c r="D992" s="5">
        <v>0</v>
      </c>
      <c r="E992" s="108"/>
      <c r="F992" s="50"/>
      <c r="G992" s="41">
        <v>25</v>
      </c>
      <c r="H992" s="50">
        <f>F1022*G992/100</f>
        <v>28154169.274999999</v>
      </c>
      <c r="I992" s="50">
        <f t="shared" si="169"/>
        <v>-28154169.274999999</v>
      </c>
      <c r="J992" s="50"/>
      <c r="K992" s="50"/>
      <c r="L992" s="50"/>
      <c r="M992" s="50">
        <f>($L$7*$L$8*E990/$L$10)+($L$7*$L$9*D990/$L$11)</f>
        <v>30655561.721567996</v>
      </c>
      <c r="N992" s="93">
        <f t="shared" si="168"/>
        <v>30655561.721567996</v>
      </c>
      <c r="O992" s="33"/>
    </row>
    <row r="993" spans="1:15" s="31" customFormat="1" x14ac:dyDescent="0.25">
      <c r="A993" s="35"/>
      <c r="B993" s="51" t="s">
        <v>676</v>
      </c>
      <c r="C993" s="35">
        <v>4</v>
      </c>
      <c r="D993" s="55">
        <v>21.037700000000001</v>
      </c>
      <c r="E993" s="102">
        <v>892</v>
      </c>
      <c r="F993" s="151">
        <v>387122.2</v>
      </c>
      <c r="G993" s="41">
        <v>100</v>
      </c>
      <c r="H993" s="50">
        <f>F993*G993/100</f>
        <v>387122.2</v>
      </c>
      <c r="I993" s="50">
        <f t="shared" si="169"/>
        <v>0</v>
      </c>
      <c r="J993" s="50">
        <f t="shared" ref="J993:J1025" si="170">F993/E993</f>
        <v>433.99349775784754</v>
      </c>
      <c r="K993" s="50">
        <f t="shared" ref="K993:K1025" si="171">$J$11*$J$19-J993</f>
        <v>1752.8541900817311</v>
      </c>
      <c r="L993" s="50">
        <f t="shared" ref="L993:L1025" si="172">IF(K993&gt;0,$J$7*$J$8*(K993/$K$19),0)+$J$7*$J$9*(E993/$E$19)+$J$7*$J$10*(D993/$D$19)</f>
        <v>1815890.0709783265</v>
      </c>
      <c r="M993" s="50"/>
      <c r="N993" s="93">
        <f t="shared" si="168"/>
        <v>1815890.0709783265</v>
      </c>
      <c r="O993" s="33"/>
    </row>
    <row r="994" spans="1:15" s="31" customFormat="1" x14ac:dyDescent="0.25">
      <c r="A994" s="35"/>
      <c r="B994" s="51" t="s">
        <v>262</v>
      </c>
      <c r="C994" s="35">
        <v>4</v>
      </c>
      <c r="D994" s="55">
        <v>23.1798</v>
      </c>
      <c r="E994" s="102">
        <v>884</v>
      </c>
      <c r="F994" s="151">
        <v>445790.5</v>
      </c>
      <c r="G994" s="41">
        <v>100</v>
      </c>
      <c r="H994" s="50">
        <f t="shared" ref="H994:H1025" si="173">F994*G994/100</f>
        <v>445790.5</v>
      </c>
      <c r="I994" s="50">
        <f t="shared" si="169"/>
        <v>0</v>
      </c>
      <c r="J994" s="50">
        <f t="shared" si="170"/>
        <v>504.28789592760182</v>
      </c>
      <c r="K994" s="50">
        <f t="shared" si="171"/>
        <v>1682.5597919119768</v>
      </c>
      <c r="L994" s="50">
        <f t="shared" si="172"/>
        <v>1767701.9323250689</v>
      </c>
      <c r="M994" s="50"/>
      <c r="N994" s="93">
        <f t="shared" si="168"/>
        <v>1767701.9323250689</v>
      </c>
      <c r="O994" s="33"/>
    </row>
    <row r="995" spans="1:15" s="31" customFormat="1" x14ac:dyDescent="0.25">
      <c r="A995" s="35"/>
      <c r="B995" s="51" t="s">
        <v>677</v>
      </c>
      <c r="C995" s="35">
        <v>4</v>
      </c>
      <c r="D995" s="55">
        <v>33.328400000000002</v>
      </c>
      <c r="E995" s="102">
        <v>1088</v>
      </c>
      <c r="F995" s="151">
        <v>719597.9</v>
      </c>
      <c r="G995" s="41">
        <v>100</v>
      </c>
      <c r="H995" s="50">
        <f t="shared" si="173"/>
        <v>719597.9</v>
      </c>
      <c r="I995" s="50">
        <f t="shared" si="169"/>
        <v>0</v>
      </c>
      <c r="J995" s="50">
        <f t="shared" si="170"/>
        <v>661.39512867647056</v>
      </c>
      <c r="K995" s="50">
        <f t="shared" si="171"/>
        <v>1525.4525591631082</v>
      </c>
      <c r="L995" s="50">
        <f t="shared" si="172"/>
        <v>1753076.2404358413</v>
      </c>
      <c r="M995" s="50"/>
      <c r="N995" s="93">
        <f t="shared" si="168"/>
        <v>1753076.2404358413</v>
      </c>
      <c r="O995" s="33"/>
    </row>
    <row r="996" spans="1:15" s="31" customFormat="1" x14ac:dyDescent="0.25">
      <c r="A996" s="35"/>
      <c r="B996" s="51" t="s">
        <v>678</v>
      </c>
      <c r="C996" s="35">
        <v>4</v>
      </c>
      <c r="D996" s="55">
        <v>20.331499999999998</v>
      </c>
      <c r="E996" s="102">
        <v>1005</v>
      </c>
      <c r="F996" s="151">
        <v>391387</v>
      </c>
      <c r="G996" s="41">
        <v>100</v>
      </c>
      <c r="H996" s="50">
        <f t="shared" si="173"/>
        <v>391387</v>
      </c>
      <c r="I996" s="50">
        <f t="shared" si="169"/>
        <v>0</v>
      </c>
      <c r="J996" s="50">
        <f t="shared" si="170"/>
        <v>389.43980099502488</v>
      </c>
      <c r="K996" s="50">
        <f t="shared" si="171"/>
        <v>1797.4078868445538</v>
      </c>
      <c r="L996" s="50">
        <f t="shared" si="172"/>
        <v>1880733.1424051621</v>
      </c>
      <c r="M996" s="50"/>
      <c r="N996" s="93">
        <f t="shared" si="168"/>
        <v>1880733.1424051621</v>
      </c>
      <c r="O996" s="33"/>
    </row>
    <row r="997" spans="1:15" s="31" customFormat="1" x14ac:dyDescent="0.25">
      <c r="A997" s="35"/>
      <c r="B997" s="51" t="s">
        <v>679</v>
      </c>
      <c r="C997" s="35">
        <v>4</v>
      </c>
      <c r="D997" s="55">
        <v>25.04</v>
      </c>
      <c r="E997" s="102">
        <v>1489</v>
      </c>
      <c r="F997" s="151">
        <v>1012574.7</v>
      </c>
      <c r="G997" s="41">
        <v>100</v>
      </c>
      <c r="H997" s="50">
        <f t="shared" si="173"/>
        <v>1012574.7</v>
      </c>
      <c r="I997" s="50">
        <f t="shared" si="169"/>
        <v>0</v>
      </c>
      <c r="J997" s="50">
        <f t="shared" si="170"/>
        <v>680.03673606447273</v>
      </c>
      <c r="K997" s="50">
        <f t="shared" si="171"/>
        <v>1506.8109517751059</v>
      </c>
      <c r="L997" s="50">
        <f t="shared" si="172"/>
        <v>1805081.9391020518</v>
      </c>
      <c r="M997" s="50"/>
      <c r="N997" s="93">
        <f t="shared" si="168"/>
        <v>1805081.9391020518</v>
      </c>
      <c r="O997" s="33"/>
    </row>
    <row r="998" spans="1:15" s="31" customFormat="1" x14ac:dyDescent="0.25">
      <c r="A998" s="35"/>
      <c r="B998" s="51" t="s">
        <v>849</v>
      </c>
      <c r="C998" s="35">
        <v>4</v>
      </c>
      <c r="D998" s="55">
        <v>24.7498</v>
      </c>
      <c r="E998" s="102">
        <v>1513</v>
      </c>
      <c r="F998" s="151">
        <v>672365</v>
      </c>
      <c r="G998" s="41">
        <v>100</v>
      </c>
      <c r="H998" s="50">
        <f t="shared" si="173"/>
        <v>672365</v>
      </c>
      <c r="I998" s="50">
        <f t="shared" si="169"/>
        <v>0</v>
      </c>
      <c r="J998" s="50">
        <f t="shared" si="170"/>
        <v>444.39193654990083</v>
      </c>
      <c r="K998" s="50">
        <f t="shared" si="171"/>
        <v>1742.4557512896777</v>
      </c>
      <c r="L998" s="50">
        <f t="shared" si="172"/>
        <v>2004473.527095678</v>
      </c>
      <c r="M998" s="50"/>
      <c r="N998" s="93">
        <f t="shared" si="168"/>
        <v>2004473.527095678</v>
      </c>
      <c r="O998" s="33"/>
    </row>
    <row r="999" spans="1:15" s="31" customFormat="1" x14ac:dyDescent="0.25">
      <c r="A999" s="35"/>
      <c r="B999" s="51" t="s">
        <v>680</v>
      </c>
      <c r="C999" s="35">
        <v>4</v>
      </c>
      <c r="D999" s="55">
        <v>33.558999999999997</v>
      </c>
      <c r="E999" s="102">
        <v>1297</v>
      </c>
      <c r="F999" s="151">
        <v>1002354.7</v>
      </c>
      <c r="G999" s="41">
        <v>100</v>
      </c>
      <c r="H999" s="50">
        <f t="shared" si="173"/>
        <v>1002354.7</v>
      </c>
      <c r="I999" s="50">
        <f t="shared" si="169"/>
        <v>0</v>
      </c>
      <c r="J999" s="50">
        <f t="shared" si="170"/>
        <v>772.82552043176554</v>
      </c>
      <c r="K999" s="50">
        <f t="shared" si="171"/>
        <v>1414.022167407813</v>
      </c>
      <c r="L999" s="50">
        <f t="shared" si="172"/>
        <v>1721880.0302816278</v>
      </c>
      <c r="M999" s="50"/>
      <c r="N999" s="93">
        <f t="shared" si="168"/>
        <v>1721880.0302816278</v>
      </c>
      <c r="O999" s="33"/>
    </row>
    <row r="1000" spans="1:15" s="31" customFormat="1" x14ac:dyDescent="0.25">
      <c r="A1000" s="35"/>
      <c r="B1000" s="51" t="s">
        <v>681</v>
      </c>
      <c r="C1000" s="35">
        <v>4</v>
      </c>
      <c r="D1000" s="55">
        <v>28.676200000000001</v>
      </c>
      <c r="E1000" s="102">
        <v>1244</v>
      </c>
      <c r="F1000" s="151">
        <v>665713.69999999995</v>
      </c>
      <c r="G1000" s="41">
        <v>100</v>
      </c>
      <c r="H1000" s="50">
        <f t="shared" si="173"/>
        <v>665713.69999999995</v>
      </c>
      <c r="I1000" s="50">
        <f t="shared" si="169"/>
        <v>0</v>
      </c>
      <c r="J1000" s="50">
        <f t="shared" si="170"/>
        <v>535.1396302250804</v>
      </c>
      <c r="K1000" s="50">
        <f t="shared" si="171"/>
        <v>1651.7080576144981</v>
      </c>
      <c r="L1000" s="50">
        <f t="shared" si="172"/>
        <v>1875328.00534025</v>
      </c>
      <c r="M1000" s="50"/>
      <c r="N1000" s="93">
        <f t="shared" si="168"/>
        <v>1875328.00534025</v>
      </c>
      <c r="O1000" s="33"/>
    </row>
    <row r="1001" spans="1:15" s="31" customFormat="1" x14ac:dyDescent="0.25">
      <c r="A1001" s="35"/>
      <c r="B1001" s="51" t="s">
        <v>682</v>
      </c>
      <c r="C1001" s="35">
        <v>4</v>
      </c>
      <c r="D1001" s="55">
        <v>35.6203</v>
      </c>
      <c r="E1001" s="102">
        <v>1843</v>
      </c>
      <c r="F1001" s="151">
        <v>949067.1</v>
      </c>
      <c r="G1001" s="41">
        <v>100</v>
      </c>
      <c r="H1001" s="50">
        <f t="shared" si="173"/>
        <v>949067.1</v>
      </c>
      <c r="I1001" s="50">
        <f t="shared" si="169"/>
        <v>0</v>
      </c>
      <c r="J1001" s="50">
        <f t="shared" si="170"/>
        <v>514.95773195876291</v>
      </c>
      <c r="K1001" s="50">
        <f t="shared" si="171"/>
        <v>1671.8899558808157</v>
      </c>
      <c r="L1001" s="50">
        <f t="shared" si="172"/>
        <v>2100996.9029626348</v>
      </c>
      <c r="M1001" s="50"/>
      <c r="N1001" s="93">
        <f t="shared" si="168"/>
        <v>2100996.9029626348</v>
      </c>
      <c r="O1001" s="33"/>
    </row>
    <row r="1002" spans="1:15" s="31" customFormat="1" x14ac:dyDescent="0.25">
      <c r="A1002" s="35"/>
      <c r="B1002" s="51" t="s">
        <v>850</v>
      </c>
      <c r="C1002" s="35">
        <v>4</v>
      </c>
      <c r="D1002" s="55">
        <v>22.1511</v>
      </c>
      <c r="E1002" s="102">
        <v>781</v>
      </c>
      <c r="F1002" s="151">
        <v>323901.90000000002</v>
      </c>
      <c r="G1002" s="41">
        <v>100</v>
      </c>
      <c r="H1002" s="50">
        <f t="shared" si="173"/>
        <v>323901.90000000002</v>
      </c>
      <c r="I1002" s="50">
        <f t="shared" si="169"/>
        <v>0</v>
      </c>
      <c r="J1002" s="50">
        <f t="shared" si="170"/>
        <v>414.72714468629965</v>
      </c>
      <c r="K1002" s="50">
        <f t="shared" si="171"/>
        <v>1772.120543153279</v>
      </c>
      <c r="L1002" s="50">
        <f t="shared" si="172"/>
        <v>1806495.8312843812</v>
      </c>
      <c r="M1002" s="50"/>
      <c r="N1002" s="93">
        <f t="shared" si="168"/>
        <v>1806495.8312843812</v>
      </c>
      <c r="O1002" s="33"/>
    </row>
    <row r="1003" spans="1:15" s="31" customFormat="1" x14ac:dyDescent="0.25">
      <c r="A1003" s="35"/>
      <c r="B1003" s="51" t="s">
        <v>683</v>
      </c>
      <c r="C1003" s="35">
        <v>4</v>
      </c>
      <c r="D1003" s="55">
        <v>39.122799999999998</v>
      </c>
      <c r="E1003" s="102">
        <v>1345</v>
      </c>
      <c r="F1003" s="151">
        <v>1082236.3999999999</v>
      </c>
      <c r="G1003" s="41">
        <v>100</v>
      </c>
      <c r="H1003" s="50">
        <f t="shared" si="173"/>
        <v>1082236.3999999999</v>
      </c>
      <c r="I1003" s="50">
        <f t="shared" si="169"/>
        <v>0</v>
      </c>
      <c r="J1003" s="50">
        <f t="shared" si="170"/>
        <v>804.63672862453529</v>
      </c>
      <c r="K1003" s="50">
        <f t="shared" si="171"/>
        <v>1382.2109592150432</v>
      </c>
      <c r="L1003" s="50">
        <f t="shared" si="172"/>
        <v>1740502.3004016976</v>
      </c>
      <c r="M1003" s="50"/>
      <c r="N1003" s="93">
        <f t="shared" si="168"/>
        <v>1740502.3004016976</v>
      </c>
      <c r="O1003" s="33"/>
    </row>
    <row r="1004" spans="1:15" s="31" customFormat="1" x14ac:dyDescent="0.25">
      <c r="A1004" s="35"/>
      <c r="B1004" s="51" t="s">
        <v>684</v>
      </c>
      <c r="C1004" s="35">
        <v>4</v>
      </c>
      <c r="D1004" s="55">
        <v>19.480999999999998</v>
      </c>
      <c r="E1004" s="102">
        <v>671</v>
      </c>
      <c r="F1004" s="151">
        <v>342430.5</v>
      </c>
      <c r="G1004" s="41">
        <v>100</v>
      </c>
      <c r="H1004" s="50">
        <f t="shared" si="173"/>
        <v>342430.5</v>
      </c>
      <c r="I1004" s="50">
        <f t="shared" si="169"/>
        <v>0</v>
      </c>
      <c r="J1004" s="50">
        <f t="shared" si="170"/>
        <v>510.32861400894188</v>
      </c>
      <c r="K1004" s="50">
        <f t="shared" si="171"/>
        <v>1676.5190738306367</v>
      </c>
      <c r="L1004" s="50">
        <f t="shared" si="172"/>
        <v>1681494.8322909565</v>
      </c>
      <c r="M1004" s="50"/>
      <c r="N1004" s="93">
        <f t="shared" si="168"/>
        <v>1681494.8322909565</v>
      </c>
      <c r="O1004" s="33"/>
    </row>
    <row r="1005" spans="1:15" s="31" customFormat="1" x14ac:dyDescent="0.25">
      <c r="A1005" s="35"/>
      <c r="B1005" s="51" t="s">
        <v>851</v>
      </c>
      <c r="C1005" s="35">
        <v>4</v>
      </c>
      <c r="D1005" s="55">
        <v>29.972500000000004</v>
      </c>
      <c r="E1005" s="102">
        <v>2395</v>
      </c>
      <c r="F1005" s="151">
        <v>972026.2</v>
      </c>
      <c r="G1005" s="41">
        <v>100</v>
      </c>
      <c r="H1005" s="50">
        <f t="shared" si="173"/>
        <v>972026.2</v>
      </c>
      <c r="I1005" s="50">
        <f t="shared" si="169"/>
        <v>0</v>
      </c>
      <c r="J1005" s="50">
        <f t="shared" si="170"/>
        <v>405.8564509394572</v>
      </c>
      <c r="K1005" s="50">
        <f t="shared" si="171"/>
        <v>1780.9912369001213</v>
      </c>
      <c r="L1005" s="50">
        <f t="shared" si="172"/>
        <v>2315968.9952309639</v>
      </c>
      <c r="M1005" s="50"/>
      <c r="N1005" s="93">
        <f t="shared" si="168"/>
        <v>2315968.9952309639</v>
      </c>
      <c r="O1005" s="33"/>
    </row>
    <row r="1006" spans="1:15" s="31" customFormat="1" x14ac:dyDescent="0.25">
      <c r="A1006" s="35"/>
      <c r="B1006" s="51" t="s">
        <v>685</v>
      </c>
      <c r="C1006" s="35">
        <v>4</v>
      </c>
      <c r="D1006" s="55">
        <v>29.169099999999997</v>
      </c>
      <c r="E1006" s="102">
        <v>1586</v>
      </c>
      <c r="F1006" s="151">
        <v>584738.19999999995</v>
      </c>
      <c r="G1006" s="41">
        <v>100</v>
      </c>
      <c r="H1006" s="50">
        <f t="shared" si="173"/>
        <v>584738.19999999995</v>
      </c>
      <c r="I1006" s="50">
        <f t="shared" si="169"/>
        <v>0</v>
      </c>
      <c r="J1006" s="50">
        <f t="shared" si="170"/>
        <v>368.68738965952076</v>
      </c>
      <c r="K1006" s="50">
        <f t="shared" si="171"/>
        <v>1818.1602981800579</v>
      </c>
      <c r="L1006" s="50">
        <f t="shared" si="172"/>
        <v>2112382.6749149254</v>
      </c>
      <c r="M1006" s="50"/>
      <c r="N1006" s="93">
        <f t="shared" si="168"/>
        <v>2112382.6749149254</v>
      </c>
      <c r="O1006" s="33"/>
    </row>
    <row r="1007" spans="1:15" s="31" customFormat="1" x14ac:dyDescent="0.25">
      <c r="A1007" s="35"/>
      <c r="B1007" s="51" t="s">
        <v>686</v>
      </c>
      <c r="C1007" s="35">
        <v>4</v>
      </c>
      <c r="D1007" s="55">
        <v>43.889899999999997</v>
      </c>
      <c r="E1007" s="102">
        <v>1316</v>
      </c>
      <c r="F1007" s="151">
        <v>610271.6</v>
      </c>
      <c r="G1007" s="41">
        <v>100</v>
      </c>
      <c r="H1007" s="50">
        <f t="shared" si="173"/>
        <v>610271.6</v>
      </c>
      <c r="I1007" s="50">
        <f t="shared" si="169"/>
        <v>0</v>
      </c>
      <c r="J1007" s="50">
        <f t="shared" si="170"/>
        <v>463.7322188449848</v>
      </c>
      <c r="K1007" s="50">
        <f t="shared" si="171"/>
        <v>1723.1154689945938</v>
      </c>
      <c r="L1007" s="50">
        <f t="shared" si="172"/>
        <v>2039962.3179045317</v>
      </c>
      <c r="M1007" s="50"/>
      <c r="N1007" s="93">
        <f t="shared" si="168"/>
        <v>2039962.3179045317</v>
      </c>
      <c r="O1007" s="33"/>
    </row>
    <row r="1008" spans="1:15" s="31" customFormat="1" x14ac:dyDescent="0.25">
      <c r="A1008" s="35"/>
      <c r="B1008" s="51" t="s">
        <v>687</v>
      </c>
      <c r="C1008" s="35">
        <v>4</v>
      </c>
      <c r="D1008" s="55">
        <v>42.471999999999994</v>
      </c>
      <c r="E1008" s="102">
        <v>2533</v>
      </c>
      <c r="F1008" s="151">
        <v>1057211.2</v>
      </c>
      <c r="G1008" s="41">
        <v>100</v>
      </c>
      <c r="H1008" s="50">
        <f t="shared" si="173"/>
        <v>1057211.2</v>
      </c>
      <c r="I1008" s="50">
        <f t="shared" si="169"/>
        <v>0</v>
      </c>
      <c r="J1008" s="50">
        <f t="shared" si="170"/>
        <v>417.37512830635609</v>
      </c>
      <c r="K1008" s="50">
        <f t="shared" si="171"/>
        <v>1769.4725595332225</v>
      </c>
      <c r="L1008" s="50">
        <f t="shared" si="172"/>
        <v>2415775.7315900098</v>
      </c>
      <c r="M1008" s="50"/>
      <c r="N1008" s="93">
        <f t="shared" si="168"/>
        <v>2415775.7315900098</v>
      </c>
      <c r="O1008" s="33"/>
    </row>
    <row r="1009" spans="1:15" s="31" customFormat="1" x14ac:dyDescent="0.25">
      <c r="A1009" s="35"/>
      <c r="B1009" s="51" t="s">
        <v>688</v>
      </c>
      <c r="C1009" s="35">
        <v>4</v>
      </c>
      <c r="D1009" s="55">
        <v>37.261499999999998</v>
      </c>
      <c r="E1009" s="102">
        <v>3162</v>
      </c>
      <c r="F1009" s="151">
        <v>1445007.4</v>
      </c>
      <c r="G1009" s="41">
        <v>100</v>
      </c>
      <c r="H1009" s="50">
        <f t="shared" si="173"/>
        <v>1445007.4</v>
      </c>
      <c r="I1009" s="50">
        <f t="shared" si="169"/>
        <v>0</v>
      </c>
      <c r="J1009" s="50">
        <f t="shared" si="170"/>
        <v>456.991587602783</v>
      </c>
      <c r="K1009" s="50">
        <f t="shared" si="171"/>
        <v>1729.8561002367956</v>
      </c>
      <c r="L1009" s="50">
        <f t="shared" si="172"/>
        <v>2532500.1547460062</v>
      </c>
      <c r="M1009" s="50"/>
      <c r="N1009" s="93">
        <f t="shared" si="168"/>
        <v>2532500.1547460062</v>
      </c>
      <c r="O1009" s="33"/>
    </row>
    <row r="1010" spans="1:15" s="31" customFormat="1" x14ac:dyDescent="0.25">
      <c r="A1010" s="35"/>
      <c r="B1010" s="51" t="s">
        <v>689</v>
      </c>
      <c r="C1010" s="35">
        <v>4</v>
      </c>
      <c r="D1010" s="55">
        <v>20.51</v>
      </c>
      <c r="E1010" s="102">
        <v>603</v>
      </c>
      <c r="F1010" s="151">
        <v>296810.7</v>
      </c>
      <c r="G1010" s="41">
        <v>100</v>
      </c>
      <c r="H1010" s="50">
        <f t="shared" si="173"/>
        <v>296810.7</v>
      </c>
      <c r="I1010" s="50">
        <f t="shared" si="169"/>
        <v>0</v>
      </c>
      <c r="J1010" s="50">
        <f t="shared" si="170"/>
        <v>492.22338308457711</v>
      </c>
      <c r="K1010" s="50">
        <f t="shared" si="171"/>
        <v>1694.6243047550015</v>
      </c>
      <c r="L1010" s="50">
        <f t="shared" si="172"/>
        <v>1682879.9022104719</v>
      </c>
      <c r="M1010" s="50"/>
      <c r="N1010" s="93">
        <f t="shared" si="168"/>
        <v>1682879.9022104719</v>
      </c>
      <c r="O1010" s="33"/>
    </row>
    <row r="1011" spans="1:15" s="31" customFormat="1" x14ac:dyDescent="0.25">
      <c r="A1011" s="35"/>
      <c r="B1011" s="51" t="s">
        <v>690</v>
      </c>
      <c r="C1011" s="35">
        <v>4</v>
      </c>
      <c r="D1011" s="55">
        <v>12.818399999999999</v>
      </c>
      <c r="E1011" s="102">
        <v>1016</v>
      </c>
      <c r="F1011" s="151">
        <v>445182.9</v>
      </c>
      <c r="G1011" s="41">
        <v>100</v>
      </c>
      <c r="H1011" s="50">
        <f t="shared" si="173"/>
        <v>445182.9</v>
      </c>
      <c r="I1011" s="50">
        <f t="shared" si="169"/>
        <v>0</v>
      </c>
      <c r="J1011" s="50">
        <f t="shared" si="170"/>
        <v>438.17214566929135</v>
      </c>
      <c r="K1011" s="50">
        <f t="shared" si="171"/>
        <v>1748.6755421702874</v>
      </c>
      <c r="L1011" s="50">
        <f t="shared" si="172"/>
        <v>1801549.8841272055</v>
      </c>
      <c r="M1011" s="50"/>
      <c r="N1011" s="93">
        <f t="shared" si="168"/>
        <v>1801549.8841272055</v>
      </c>
      <c r="O1011" s="33"/>
    </row>
    <row r="1012" spans="1:15" s="31" customFormat="1" x14ac:dyDescent="0.25">
      <c r="A1012" s="35"/>
      <c r="B1012" s="51" t="s">
        <v>691</v>
      </c>
      <c r="C1012" s="35">
        <v>4</v>
      </c>
      <c r="D1012" s="55">
        <v>29.560700000000001</v>
      </c>
      <c r="E1012" s="102">
        <v>604</v>
      </c>
      <c r="F1012" s="151">
        <v>324211.3</v>
      </c>
      <c r="G1012" s="41">
        <v>100</v>
      </c>
      <c r="H1012" s="50">
        <f t="shared" si="173"/>
        <v>324211.3</v>
      </c>
      <c r="I1012" s="50">
        <f t="shared" si="169"/>
        <v>0</v>
      </c>
      <c r="J1012" s="50">
        <f t="shared" si="170"/>
        <v>536.77367549668872</v>
      </c>
      <c r="K1012" s="50">
        <f t="shared" si="171"/>
        <v>1650.07401234289</v>
      </c>
      <c r="L1012" s="50">
        <f t="shared" si="172"/>
        <v>1697217.4630459601</v>
      </c>
      <c r="M1012" s="50"/>
      <c r="N1012" s="93">
        <f t="shared" si="168"/>
        <v>1697217.4630459601</v>
      </c>
      <c r="O1012" s="33"/>
    </row>
    <row r="1013" spans="1:15" s="31" customFormat="1" x14ac:dyDescent="0.25">
      <c r="A1013" s="35"/>
      <c r="B1013" s="51" t="s">
        <v>692</v>
      </c>
      <c r="C1013" s="35">
        <v>4</v>
      </c>
      <c r="D1013" s="55">
        <v>47.864399999999996</v>
      </c>
      <c r="E1013" s="102">
        <v>1271</v>
      </c>
      <c r="F1013" s="151">
        <v>734115.8</v>
      </c>
      <c r="G1013" s="41">
        <v>100</v>
      </c>
      <c r="H1013" s="50">
        <f t="shared" si="173"/>
        <v>734115.8</v>
      </c>
      <c r="I1013" s="50">
        <f t="shared" si="169"/>
        <v>0</v>
      </c>
      <c r="J1013" s="50">
        <f t="shared" si="170"/>
        <v>577.58914240755314</v>
      </c>
      <c r="K1013" s="50">
        <f t="shared" si="171"/>
        <v>1609.2585454320256</v>
      </c>
      <c r="L1013" s="50">
        <f t="shared" si="172"/>
        <v>1955645.219418067</v>
      </c>
      <c r="M1013" s="50"/>
      <c r="N1013" s="93">
        <f t="shared" si="168"/>
        <v>1955645.219418067</v>
      </c>
      <c r="O1013" s="33"/>
    </row>
    <row r="1014" spans="1:15" s="31" customFormat="1" x14ac:dyDescent="0.25">
      <c r="A1014" s="35"/>
      <c r="B1014" s="51" t="s">
        <v>693</v>
      </c>
      <c r="C1014" s="35">
        <v>4</v>
      </c>
      <c r="D1014" s="55">
        <v>3.8826000000000001</v>
      </c>
      <c r="E1014" s="102">
        <v>1719</v>
      </c>
      <c r="F1014" s="151">
        <v>2395875.5</v>
      </c>
      <c r="G1014" s="41">
        <v>100</v>
      </c>
      <c r="H1014" s="50">
        <f t="shared" si="173"/>
        <v>2395875.5</v>
      </c>
      <c r="I1014" s="50">
        <f t="shared" si="169"/>
        <v>0</v>
      </c>
      <c r="J1014" s="50">
        <f t="shared" si="170"/>
        <v>1393.7611983711461</v>
      </c>
      <c r="K1014" s="50">
        <f t="shared" si="171"/>
        <v>793.08648946843255</v>
      </c>
      <c r="L1014" s="50">
        <f t="shared" si="172"/>
        <v>1163498.0895933653</v>
      </c>
      <c r="M1014" s="50"/>
      <c r="N1014" s="93">
        <f t="shared" si="168"/>
        <v>1163498.0895933653</v>
      </c>
      <c r="O1014" s="33"/>
    </row>
    <row r="1015" spans="1:15" s="31" customFormat="1" x14ac:dyDescent="0.25">
      <c r="A1015" s="35"/>
      <c r="B1015" s="51" t="s">
        <v>694</v>
      </c>
      <c r="C1015" s="35">
        <v>4</v>
      </c>
      <c r="D1015" s="55">
        <v>45.011000000000003</v>
      </c>
      <c r="E1015" s="102">
        <v>3176</v>
      </c>
      <c r="F1015" s="151">
        <v>2010797.2</v>
      </c>
      <c r="G1015" s="41">
        <v>100</v>
      </c>
      <c r="H1015" s="50">
        <f t="shared" si="173"/>
        <v>2010797.2</v>
      </c>
      <c r="I1015" s="50">
        <f t="shared" si="169"/>
        <v>0</v>
      </c>
      <c r="J1015" s="50">
        <f t="shared" si="170"/>
        <v>633.12254408060448</v>
      </c>
      <c r="K1015" s="50">
        <f t="shared" si="171"/>
        <v>1553.7251437589741</v>
      </c>
      <c r="L1015" s="50">
        <f t="shared" si="172"/>
        <v>2434788.8728460013</v>
      </c>
      <c r="M1015" s="50"/>
      <c r="N1015" s="93">
        <f t="shared" si="168"/>
        <v>2434788.8728460013</v>
      </c>
      <c r="O1015" s="33"/>
    </row>
    <row r="1016" spans="1:15" s="31" customFormat="1" x14ac:dyDescent="0.25">
      <c r="A1016" s="35"/>
      <c r="B1016" s="51" t="s">
        <v>309</v>
      </c>
      <c r="C1016" s="35">
        <v>4</v>
      </c>
      <c r="D1016" s="55">
        <v>45.852299999999993</v>
      </c>
      <c r="E1016" s="102">
        <v>4369</v>
      </c>
      <c r="F1016" s="151">
        <v>3387413.6</v>
      </c>
      <c r="G1016" s="41">
        <v>100</v>
      </c>
      <c r="H1016" s="50">
        <f t="shared" si="173"/>
        <v>3387413.6</v>
      </c>
      <c r="I1016" s="50">
        <f t="shared" si="169"/>
        <v>0</v>
      </c>
      <c r="J1016" s="50">
        <f t="shared" si="170"/>
        <v>775.32927443350889</v>
      </c>
      <c r="K1016" s="50">
        <f t="shared" si="171"/>
        <v>1411.5184134060696</v>
      </c>
      <c r="L1016" s="50">
        <f t="shared" si="172"/>
        <v>2661057.0953629054</v>
      </c>
      <c r="M1016" s="50"/>
      <c r="N1016" s="93">
        <f t="shared" si="168"/>
        <v>2661057.0953629054</v>
      </c>
      <c r="O1016" s="33"/>
    </row>
    <row r="1017" spans="1:15" s="31" customFormat="1" x14ac:dyDescent="0.25">
      <c r="A1017" s="35"/>
      <c r="B1017" s="51" t="s">
        <v>695</v>
      </c>
      <c r="C1017" s="35">
        <v>4</v>
      </c>
      <c r="D1017" s="55">
        <v>87.730400000000017</v>
      </c>
      <c r="E1017" s="102">
        <v>1062</v>
      </c>
      <c r="F1017" s="151">
        <v>1368639.2</v>
      </c>
      <c r="G1017" s="41">
        <v>100</v>
      </c>
      <c r="H1017" s="50">
        <f t="shared" si="173"/>
        <v>1368639.2</v>
      </c>
      <c r="I1017" s="50">
        <f t="shared" si="169"/>
        <v>0</v>
      </c>
      <c r="J1017" s="50">
        <f t="shared" si="170"/>
        <v>1288.7374764595104</v>
      </c>
      <c r="K1017" s="50">
        <f t="shared" si="171"/>
        <v>898.11021138006822</v>
      </c>
      <c r="L1017" s="50">
        <f t="shared" si="172"/>
        <v>1533839.4113690504</v>
      </c>
      <c r="M1017" s="50"/>
      <c r="N1017" s="93">
        <f t="shared" si="168"/>
        <v>1533839.4113690504</v>
      </c>
      <c r="O1017" s="33"/>
    </row>
    <row r="1018" spans="1:15" s="31" customFormat="1" x14ac:dyDescent="0.25">
      <c r="A1018" s="35"/>
      <c r="B1018" s="51" t="s">
        <v>696</v>
      </c>
      <c r="C1018" s="35">
        <v>4</v>
      </c>
      <c r="D1018" s="55">
        <v>56.395799999999994</v>
      </c>
      <c r="E1018" s="102">
        <v>3853</v>
      </c>
      <c r="F1018" s="151">
        <v>6539402.7000000002</v>
      </c>
      <c r="G1018" s="41">
        <v>100</v>
      </c>
      <c r="H1018" s="50">
        <f t="shared" si="173"/>
        <v>6539402.7000000002</v>
      </c>
      <c r="I1018" s="50">
        <f t="shared" si="169"/>
        <v>0</v>
      </c>
      <c r="J1018" s="50">
        <f t="shared" si="170"/>
        <v>1697.2236439138335</v>
      </c>
      <c r="K1018" s="50">
        <f t="shared" si="171"/>
        <v>489.62404392574513</v>
      </c>
      <c r="L1018" s="50">
        <f t="shared" si="172"/>
        <v>1813912.388088759</v>
      </c>
      <c r="M1018" s="50"/>
      <c r="N1018" s="93">
        <f t="shared" si="168"/>
        <v>1813912.388088759</v>
      </c>
      <c r="O1018" s="33"/>
    </row>
    <row r="1019" spans="1:15" s="31" customFormat="1" x14ac:dyDescent="0.25">
      <c r="A1019" s="35"/>
      <c r="B1019" s="51" t="s">
        <v>697</v>
      </c>
      <c r="C1019" s="35">
        <v>4</v>
      </c>
      <c r="D1019" s="55">
        <v>31.199499999999997</v>
      </c>
      <c r="E1019" s="102">
        <v>804</v>
      </c>
      <c r="F1019" s="151">
        <v>362903.6</v>
      </c>
      <c r="G1019" s="41">
        <v>100</v>
      </c>
      <c r="H1019" s="50">
        <f t="shared" si="173"/>
        <v>362903.6</v>
      </c>
      <c r="I1019" s="50">
        <f t="shared" si="169"/>
        <v>0</v>
      </c>
      <c r="J1019" s="50">
        <f t="shared" si="170"/>
        <v>451.37263681592037</v>
      </c>
      <c r="K1019" s="50">
        <f t="shared" si="171"/>
        <v>1735.4750510236581</v>
      </c>
      <c r="L1019" s="50">
        <f t="shared" si="172"/>
        <v>1833581.9781924731</v>
      </c>
      <c r="M1019" s="50"/>
      <c r="N1019" s="93">
        <f t="shared" si="168"/>
        <v>1833581.9781924731</v>
      </c>
      <c r="O1019" s="33"/>
    </row>
    <row r="1020" spans="1:15" s="31" customFormat="1" x14ac:dyDescent="0.25">
      <c r="A1020" s="35"/>
      <c r="B1020" s="51" t="s">
        <v>698</v>
      </c>
      <c r="C1020" s="35">
        <v>4</v>
      </c>
      <c r="D1020" s="55">
        <v>22.257800000000003</v>
      </c>
      <c r="E1020" s="102">
        <v>705</v>
      </c>
      <c r="F1020" s="151">
        <v>409915.6</v>
      </c>
      <c r="G1020" s="41">
        <v>100</v>
      </c>
      <c r="H1020" s="50">
        <f t="shared" si="173"/>
        <v>409915.6</v>
      </c>
      <c r="I1020" s="50">
        <f t="shared" si="169"/>
        <v>0</v>
      </c>
      <c r="J1020" s="50">
        <f t="shared" si="170"/>
        <v>581.44056737588653</v>
      </c>
      <c r="K1020" s="50">
        <f t="shared" si="171"/>
        <v>1605.4071204636921</v>
      </c>
      <c r="L1020" s="50">
        <f t="shared" si="172"/>
        <v>1648118.9549008831</v>
      </c>
      <c r="M1020" s="50"/>
      <c r="N1020" s="93">
        <f t="shared" si="168"/>
        <v>1648118.9549008831</v>
      </c>
      <c r="O1020" s="33"/>
    </row>
    <row r="1021" spans="1:15" s="31" customFormat="1" x14ac:dyDescent="0.25">
      <c r="A1021" s="35"/>
      <c r="B1021" s="51" t="s">
        <v>699</v>
      </c>
      <c r="C1021" s="35">
        <v>4</v>
      </c>
      <c r="D1021" s="55">
        <v>45.27</v>
      </c>
      <c r="E1021" s="102">
        <v>3494</v>
      </c>
      <c r="F1021" s="151">
        <v>2073200</v>
      </c>
      <c r="G1021" s="41">
        <v>100</v>
      </c>
      <c r="H1021" s="50">
        <f t="shared" si="173"/>
        <v>2073200</v>
      </c>
      <c r="I1021" s="50">
        <f t="shared" si="169"/>
        <v>0</v>
      </c>
      <c r="J1021" s="50">
        <f t="shared" si="170"/>
        <v>593.36004579278767</v>
      </c>
      <c r="K1021" s="50">
        <f t="shared" si="171"/>
        <v>1593.4876420467908</v>
      </c>
      <c r="L1021" s="50">
        <f t="shared" si="172"/>
        <v>2559306.4702937757</v>
      </c>
      <c r="M1021" s="50"/>
      <c r="N1021" s="93">
        <f t="shared" si="168"/>
        <v>2559306.4702937757</v>
      </c>
      <c r="O1021" s="33"/>
    </row>
    <row r="1022" spans="1:15" s="31" customFormat="1" x14ac:dyDescent="0.25">
      <c r="A1022" s="35"/>
      <c r="B1022" s="51" t="s">
        <v>885</v>
      </c>
      <c r="C1022" s="35">
        <v>3</v>
      </c>
      <c r="D1022" s="55">
        <v>16.429500000000001</v>
      </c>
      <c r="E1022" s="102">
        <v>24760</v>
      </c>
      <c r="F1022" s="151">
        <v>112616677.09999999</v>
      </c>
      <c r="G1022" s="41">
        <v>50</v>
      </c>
      <c r="H1022" s="50">
        <f t="shared" si="173"/>
        <v>56308338.549999997</v>
      </c>
      <c r="I1022" s="50">
        <f t="shared" si="169"/>
        <v>56308338.549999997</v>
      </c>
      <c r="J1022" s="50">
        <f t="shared" si="170"/>
        <v>4548.3310621970923</v>
      </c>
      <c r="K1022" s="50">
        <f t="shared" si="171"/>
        <v>-2361.4833743575136</v>
      </c>
      <c r="L1022" s="50">
        <f t="shared" si="172"/>
        <v>7122662.0698773311</v>
      </c>
      <c r="M1022" s="50"/>
      <c r="N1022" s="93">
        <f t="shared" si="168"/>
        <v>7122662.0698773311</v>
      </c>
      <c r="O1022" s="33"/>
    </row>
    <row r="1023" spans="1:15" s="31" customFormat="1" x14ac:dyDescent="0.25">
      <c r="A1023" s="35"/>
      <c r="B1023" s="51" t="s">
        <v>852</v>
      </c>
      <c r="C1023" s="35">
        <v>4</v>
      </c>
      <c r="D1023" s="55">
        <v>18.29</v>
      </c>
      <c r="E1023" s="102">
        <v>1163</v>
      </c>
      <c r="F1023" s="151">
        <v>598062.9</v>
      </c>
      <c r="G1023" s="41">
        <v>100</v>
      </c>
      <c r="H1023" s="50">
        <f t="shared" si="173"/>
        <v>598062.9</v>
      </c>
      <c r="I1023" s="50">
        <f t="shared" si="169"/>
        <v>0</v>
      </c>
      <c r="J1023" s="50">
        <f t="shared" si="170"/>
        <v>514.24153052450561</v>
      </c>
      <c r="K1023" s="50">
        <f t="shared" si="171"/>
        <v>1672.606157315073</v>
      </c>
      <c r="L1023" s="50">
        <f t="shared" si="172"/>
        <v>1811290.5964556476</v>
      </c>
      <c r="M1023" s="50"/>
      <c r="N1023" s="93">
        <f t="shared" si="168"/>
        <v>1811290.5964556476</v>
      </c>
      <c r="O1023" s="33"/>
    </row>
    <row r="1024" spans="1:15" s="31" customFormat="1" x14ac:dyDescent="0.25">
      <c r="A1024" s="35"/>
      <c r="B1024" s="51" t="s">
        <v>700</v>
      </c>
      <c r="C1024" s="35">
        <v>4</v>
      </c>
      <c r="D1024" s="55">
        <v>51.766099999999994</v>
      </c>
      <c r="E1024" s="102">
        <v>2431</v>
      </c>
      <c r="F1024" s="151">
        <v>2118654.1</v>
      </c>
      <c r="G1024" s="41">
        <v>100</v>
      </c>
      <c r="H1024" s="50">
        <f t="shared" si="173"/>
        <v>2118654.1</v>
      </c>
      <c r="I1024" s="50">
        <f t="shared" si="169"/>
        <v>0</v>
      </c>
      <c r="J1024" s="50">
        <f t="shared" si="170"/>
        <v>871.51546688605515</v>
      </c>
      <c r="K1024" s="50">
        <f t="shared" si="171"/>
        <v>1315.3322209535236</v>
      </c>
      <c r="L1024" s="50">
        <f t="shared" si="172"/>
        <v>2064671.8919501323</v>
      </c>
      <c r="M1024" s="50"/>
      <c r="N1024" s="93">
        <f t="shared" si="168"/>
        <v>2064671.8919501323</v>
      </c>
      <c r="O1024" s="33"/>
    </row>
    <row r="1025" spans="1:15" s="31" customFormat="1" ht="15.75" thickBot="1" x14ac:dyDescent="0.3">
      <c r="A1025" s="35"/>
      <c r="B1025" s="51" t="s">
        <v>853</v>
      </c>
      <c r="C1025" s="35">
        <v>4</v>
      </c>
      <c r="D1025" s="55">
        <v>38.74</v>
      </c>
      <c r="E1025" s="109">
        <v>2594</v>
      </c>
      <c r="F1025" s="151">
        <v>2227450</v>
      </c>
      <c r="G1025" s="41">
        <v>100</v>
      </c>
      <c r="H1025" s="50">
        <f t="shared" si="173"/>
        <v>2227450</v>
      </c>
      <c r="I1025" s="50">
        <f t="shared" si="169"/>
        <v>0</v>
      </c>
      <c r="J1025" s="50">
        <f t="shared" si="170"/>
        <v>858.69313801079409</v>
      </c>
      <c r="K1025" s="50">
        <f t="shared" si="171"/>
        <v>1328.1545498287846</v>
      </c>
      <c r="L1025" s="50">
        <f t="shared" si="172"/>
        <v>2048453.3484726902</v>
      </c>
      <c r="M1025" s="50"/>
      <c r="N1025" s="93">
        <f t="shared" si="168"/>
        <v>2048453.3484726902</v>
      </c>
      <c r="O1025" s="33"/>
    </row>
    <row r="1026" spans="1:15" x14ac:dyDescent="0.25">
      <c r="H1026" s="28">
        <f>H989+H954+H935+H908+H881+H850+H811+H781+H749+H720+H678+H653+H626+H597+H568+H525+H502+H458+H421+H385+H370+H338+H312+H283+H256+H225+H193+H162+H121+H89+H78+H48+H42+H20</f>
        <v>0</v>
      </c>
    </row>
    <row r="1028" spans="1:15" x14ac:dyDescent="0.25">
      <c r="H1028" s="28">
        <f>H1026+H1027</f>
        <v>0</v>
      </c>
    </row>
  </sheetData>
  <mergeCells count="27"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  <mergeCell ref="A13:A15"/>
    <mergeCell ref="B13:B15"/>
    <mergeCell ref="C13:C15"/>
    <mergeCell ref="D13:D15"/>
    <mergeCell ref="E13:E15"/>
    <mergeCell ref="F13:F15"/>
    <mergeCell ref="G13:G15"/>
    <mergeCell ref="N13:N15"/>
    <mergeCell ref="L13:L15"/>
    <mergeCell ref="B19:C19"/>
    <mergeCell ref="H13:H15"/>
    <mergeCell ref="I13:I15"/>
    <mergeCell ref="J13:J15"/>
    <mergeCell ref="K13:K15"/>
    <mergeCell ref="B17:C17"/>
    <mergeCell ref="B18:C18"/>
    <mergeCell ref="M13:M15"/>
  </mergeCells>
  <pageMargins left="0.19685039370078741" right="0.19685039370078741" top="0.35433070866141736" bottom="0.27559055118110237" header="0.31496062992125984" footer="0.31496062992125984"/>
  <pageSetup paperSize="9" scale="70" fitToWidth="0" fitToHeight="0" orientation="landscape" r:id="rId1"/>
  <headerFooter>
    <oddFooter>&amp;C&amp;P</oddFooter>
  </headerFooter>
  <rowBreaks count="2" manualBreakCount="2">
    <brk id="570" max="23" man="1"/>
    <brk id="622" max="2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029"/>
  <sheetViews>
    <sheetView showGridLines="0" showZeros="0" view="pageBreakPreview" zoomScaleNormal="80" zoomScaleSheetLayoutView="100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J5" sqref="J5"/>
    </sheetView>
  </sheetViews>
  <sheetFormatPr defaultColWidth="8.85546875" defaultRowHeight="15" x14ac:dyDescent="0.25"/>
  <cols>
    <col min="1" max="1" width="13.28515625" style="6" customWidth="1"/>
    <col min="2" max="2" width="19.7109375" style="6" customWidth="1"/>
    <col min="3" max="3" width="9.42578125" style="31" hidden="1" customWidth="1"/>
    <col min="4" max="4" width="12.28515625" style="31" customWidth="1"/>
    <col min="5" max="5" width="14" style="31" customWidth="1"/>
    <col min="6" max="6" width="17" style="31" customWidth="1"/>
    <col min="7" max="7" width="7" style="6" customWidth="1"/>
    <col min="8" max="8" width="19.140625" style="32" customWidth="1"/>
    <col min="9" max="9" width="15.85546875" style="11" customWidth="1"/>
    <col min="10" max="10" width="16.140625" style="11" customWidth="1"/>
    <col min="11" max="11" width="16.5703125" style="11" customWidth="1"/>
    <col min="12" max="12" width="16.28515625" style="11" customWidth="1"/>
    <col min="13" max="13" width="16.140625" style="11" customWidth="1"/>
    <col min="14" max="15" width="16" style="11" customWidth="1"/>
    <col min="16" max="16" width="11.7109375" style="6" customWidth="1"/>
    <col min="17" max="17" width="9.5703125" style="6" bestFit="1" customWidth="1"/>
    <col min="18" max="18" width="10.7109375" style="6" bestFit="1" customWidth="1"/>
    <col min="19" max="19" width="11.42578125" style="6" customWidth="1"/>
    <col min="20" max="16384" width="8.85546875" style="6"/>
  </cols>
  <sheetData>
    <row r="1" spans="1:15" ht="45" customHeight="1" x14ac:dyDescent="0.25">
      <c r="A1" s="63"/>
      <c r="B1" s="63"/>
      <c r="C1" s="63"/>
      <c r="D1" s="63"/>
      <c r="E1" s="63"/>
      <c r="F1" s="63"/>
      <c r="G1" s="206" t="s">
        <v>921</v>
      </c>
      <c r="H1" s="206"/>
      <c r="I1" s="206"/>
      <c r="J1" s="206"/>
      <c r="K1" s="206"/>
      <c r="L1" s="206"/>
      <c r="M1" s="63"/>
      <c r="N1" s="84"/>
      <c r="O1" s="84"/>
    </row>
    <row r="2" spans="1:15" s="12" customFormat="1" ht="37.9" customHeight="1" x14ac:dyDescent="0.25">
      <c r="A2" s="63"/>
      <c r="B2" s="63"/>
      <c r="C2" s="63"/>
      <c r="D2" s="63"/>
      <c r="E2" s="63"/>
      <c r="F2" s="63"/>
      <c r="G2" s="206"/>
      <c r="H2" s="206"/>
      <c r="I2" s="206"/>
      <c r="J2" s="206"/>
      <c r="K2" s="206"/>
      <c r="L2" s="206"/>
      <c r="M2" s="63"/>
      <c r="N2" s="76"/>
      <c r="O2" s="76"/>
    </row>
    <row r="3" spans="1:15" x14ac:dyDescent="0.25">
      <c r="N3" s="80"/>
      <c r="O3" s="80"/>
    </row>
    <row r="4" spans="1:15" ht="15.75" x14ac:dyDescent="0.25">
      <c r="G4" s="207" t="s">
        <v>922</v>
      </c>
      <c r="H4" s="207"/>
      <c r="I4" s="207"/>
      <c r="J4" s="29">
        <v>6559670000</v>
      </c>
      <c r="K4" s="26" t="s">
        <v>910</v>
      </c>
      <c r="L4" s="75">
        <v>10</v>
      </c>
      <c r="N4" s="81"/>
      <c r="O4" s="81"/>
    </row>
    <row r="5" spans="1:15" ht="33" customHeight="1" x14ac:dyDescent="0.25">
      <c r="F5" s="33"/>
      <c r="G5" s="231" t="s">
        <v>923</v>
      </c>
      <c r="H5" s="232"/>
      <c r="I5" s="236"/>
      <c r="J5" s="74">
        <f>0.639*(I17+(J4*L4)/100)</f>
        <v>2433792390.5510998</v>
      </c>
      <c r="L5" s="74">
        <f>J4*L4/100</f>
        <v>655967000</v>
      </c>
      <c r="N5" s="80"/>
      <c r="O5" s="80"/>
    </row>
    <row r="6" spans="1:15" ht="15.75" x14ac:dyDescent="0.25">
      <c r="G6" s="202" t="s">
        <v>708</v>
      </c>
      <c r="H6" s="203"/>
      <c r="I6" s="203"/>
      <c r="J6" s="111">
        <v>0.29599999999999999</v>
      </c>
      <c r="N6" s="80"/>
      <c r="O6" s="80"/>
    </row>
    <row r="7" spans="1:15" ht="15.75" x14ac:dyDescent="0.25">
      <c r="F7" s="33"/>
      <c r="G7" s="202" t="s">
        <v>709</v>
      </c>
      <c r="H7" s="203"/>
      <c r="I7" s="203"/>
      <c r="J7" s="13">
        <f>J5*(100%-J6)</f>
        <v>1713389842.9479742</v>
      </c>
      <c r="K7" s="15" t="s">
        <v>710</v>
      </c>
      <c r="L7" s="13">
        <f>J5*J6</f>
        <v>720402547.60312545</v>
      </c>
      <c r="M7" s="16"/>
      <c r="N7" s="80"/>
      <c r="O7" s="80"/>
    </row>
    <row r="8" spans="1:15" ht="15.75" x14ac:dyDescent="0.25">
      <c r="G8" s="202" t="s">
        <v>711</v>
      </c>
      <c r="H8" s="203"/>
      <c r="I8" s="203"/>
      <c r="J8" s="14">
        <v>0.6</v>
      </c>
      <c r="K8" s="15" t="s">
        <v>712</v>
      </c>
      <c r="L8" s="17">
        <v>0.6</v>
      </c>
      <c r="M8" s="18"/>
      <c r="N8" s="80"/>
      <c r="O8" s="80"/>
    </row>
    <row r="9" spans="1:15" ht="15.75" x14ac:dyDescent="0.25">
      <c r="G9" s="202" t="s">
        <v>712</v>
      </c>
      <c r="H9" s="203"/>
      <c r="I9" s="203"/>
      <c r="J9" s="14">
        <v>0.3</v>
      </c>
      <c r="K9" s="15" t="s">
        <v>713</v>
      </c>
      <c r="L9" s="17">
        <v>0.4</v>
      </c>
      <c r="M9" s="18"/>
      <c r="N9" s="80"/>
      <c r="O9" s="80"/>
    </row>
    <row r="10" spans="1:15" ht="15.75" x14ac:dyDescent="0.25">
      <c r="B10" s="60"/>
      <c r="C10" s="61"/>
      <c r="D10" s="61"/>
      <c r="E10" s="157"/>
      <c r="G10" s="202" t="s">
        <v>713</v>
      </c>
      <c r="H10" s="203"/>
      <c r="I10" s="203"/>
      <c r="J10" s="14">
        <v>0.1</v>
      </c>
      <c r="K10" s="15" t="s">
        <v>714</v>
      </c>
      <c r="L10" s="19">
        <f>E18-E21-E43</f>
        <v>1556103</v>
      </c>
      <c r="M10" s="18"/>
      <c r="N10" s="80"/>
      <c r="O10" s="80"/>
    </row>
    <row r="11" spans="1:15" ht="18.75" x14ac:dyDescent="0.3">
      <c r="B11" s="60"/>
      <c r="C11" s="59"/>
      <c r="D11" s="59"/>
      <c r="E11" s="68"/>
      <c r="F11" s="68"/>
      <c r="G11" s="200" t="s">
        <v>715</v>
      </c>
      <c r="H11" s="201"/>
      <c r="I11" s="201"/>
      <c r="J11" s="20">
        <v>1.3</v>
      </c>
      <c r="K11" s="15" t="s">
        <v>716</v>
      </c>
      <c r="L11" s="21">
        <f>D18-D21-D43</f>
        <v>27840.216592999997</v>
      </c>
      <c r="M11" s="22"/>
      <c r="N11" s="66"/>
      <c r="O11" s="66"/>
    </row>
    <row r="12" spans="1:15" ht="15.75" x14ac:dyDescent="0.25">
      <c r="A12" s="61"/>
      <c r="B12" s="61"/>
      <c r="C12" s="61"/>
      <c r="D12" s="61"/>
      <c r="E12" s="101"/>
      <c r="F12" s="99"/>
      <c r="G12" s="198"/>
      <c r="H12" s="198"/>
      <c r="I12" s="198"/>
      <c r="J12" s="198"/>
      <c r="K12" s="23"/>
      <c r="L12" s="23"/>
      <c r="M12" s="23"/>
      <c r="N12" s="27" t="s">
        <v>854</v>
      </c>
      <c r="O12" s="27"/>
    </row>
    <row r="13" spans="1:15" ht="14.45" customHeight="1" x14ac:dyDescent="0.25">
      <c r="A13" s="230" t="s">
        <v>717</v>
      </c>
      <c r="B13" s="230" t="s">
        <v>0</v>
      </c>
      <c r="C13" s="209" t="s">
        <v>701</v>
      </c>
      <c r="D13" s="208" t="s">
        <v>705</v>
      </c>
      <c r="E13" s="208" t="s">
        <v>927</v>
      </c>
      <c r="F13" s="214" t="s">
        <v>914</v>
      </c>
      <c r="G13" s="233" t="s">
        <v>718</v>
      </c>
      <c r="H13" s="214" t="s">
        <v>719</v>
      </c>
      <c r="I13" s="217" t="s">
        <v>720</v>
      </c>
      <c r="J13" s="223" t="s">
        <v>721</v>
      </c>
      <c r="K13" s="217" t="s">
        <v>722</v>
      </c>
      <c r="L13" s="227" t="s">
        <v>707</v>
      </c>
      <c r="M13" s="217" t="s">
        <v>706</v>
      </c>
      <c r="N13" s="226" t="s">
        <v>723</v>
      </c>
      <c r="O13" s="112"/>
    </row>
    <row r="14" spans="1:15" ht="14.45" customHeight="1" x14ac:dyDescent="0.25">
      <c r="A14" s="230"/>
      <c r="B14" s="230"/>
      <c r="C14" s="210"/>
      <c r="D14" s="208"/>
      <c r="E14" s="208"/>
      <c r="F14" s="215"/>
      <c r="G14" s="234"/>
      <c r="H14" s="215"/>
      <c r="I14" s="218"/>
      <c r="J14" s="224"/>
      <c r="K14" s="218"/>
      <c r="L14" s="228"/>
      <c r="M14" s="218"/>
      <c r="N14" s="226"/>
      <c r="O14" s="112"/>
    </row>
    <row r="15" spans="1:15" ht="101.25" customHeight="1" x14ac:dyDescent="0.25">
      <c r="A15" s="230"/>
      <c r="B15" s="230"/>
      <c r="C15" s="211"/>
      <c r="D15" s="208"/>
      <c r="E15" s="208"/>
      <c r="F15" s="216"/>
      <c r="G15" s="235"/>
      <c r="H15" s="216"/>
      <c r="I15" s="219"/>
      <c r="J15" s="225"/>
      <c r="K15" s="219"/>
      <c r="L15" s="229"/>
      <c r="M15" s="219"/>
      <c r="N15" s="226"/>
      <c r="O15" s="112"/>
    </row>
    <row r="16" spans="1:15" s="88" customFormat="1" x14ac:dyDescent="0.25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724</v>
      </c>
      <c r="I16" s="34" t="s">
        <v>725</v>
      </c>
      <c r="J16" s="34" t="s">
        <v>916</v>
      </c>
      <c r="K16" s="34">
        <v>11</v>
      </c>
      <c r="L16" s="34">
        <v>12</v>
      </c>
      <c r="M16" s="34">
        <v>13</v>
      </c>
      <c r="N16" s="34">
        <v>14</v>
      </c>
      <c r="O16" s="113"/>
    </row>
    <row r="17" spans="1:19" s="31" customFormat="1" x14ac:dyDescent="0.25">
      <c r="A17" s="35"/>
      <c r="B17" s="212" t="s">
        <v>702</v>
      </c>
      <c r="C17" s="213"/>
      <c r="D17" s="36"/>
      <c r="E17" s="36"/>
      <c r="F17" s="37">
        <f>F18+F19</f>
        <v>8637800511.5</v>
      </c>
      <c r="G17" s="38"/>
      <c r="H17" s="37">
        <f>H18+H19</f>
        <v>5485015726.6000004</v>
      </c>
      <c r="I17" s="37">
        <f>I18+I19</f>
        <v>3152784784.8999996</v>
      </c>
      <c r="J17" s="37"/>
      <c r="K17" s="36"/>
      <c r="L17" s="37">
        <f>L18+L19</f>
        <v>1713389842.9479735</v>
      </c>
      <c r="M17" s="37">
        <f>M18+M19</f>
        <v>720402547.60312545</v>
      </c>
      <c r="N17" s="37">
        <f>N18+N19</f>
        <v>2433792390.5510988</v>
      </c>
      <c r="O17" s="114"/>
      <c r="P17" s="95"/>
      <c r="Q17" s="95"/>
      <c r="R17" s="33"/>
      <c r="S17" s="33"/>
    </row>
    <row r="18" spans="1:19" s="31" customFormat="1" x14ac:dyDescent="0.25">
      <c r="A18" s="35"/>
      <c r="B18" s="212" t="s">
        <v>703</v>
      </c>
      <c r="C18" s="213"/>
      <c r="D18" s="39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58">
        <f t="shared" si="0"/>
        <v>2310921</v>
      </c>
      <c r="F18" s="37">
        <f t="shared" si="0"/>
        <v>5541478811.8000002</v>
      </c>
      <c r="G18" s="38"/>
      <c r="H18" s="37">
        <f>H21+H43+H49+H79+H90+H122+H163+H194+H226+H257+H284+H313+H339+H371+H386+H422+H459+H503+H526+H569+H598+H627+H654+H679+H721+H750+H812+H851+H882+H909+H936+H955+H990+H782</f>
        <v>3152784784.9000006</v>
      </c>
      <c r="I18" s="37">
        <f>I21+I43+I49+I79+I90+I122+I163+I194+I226+I257+I284+I313+I339+I371+I386+I422+I459+I503+I526+I569+I598+I627+I654+I679+I721+I750+I812+I851+I882+I909+I936+I955+I990+I782</f>
        <v>2388694026.8999996</v>
      </c>
      <c r="J18" s="37"/>
      <c r="K18" s="36"/>
      <c r="L18" s="37">
        <f>L21+L43+L49+L79+L90+L122+L163+L194+L226+L257+L284+L313+L339+L371+L386+L422+L459+L503+L526+L569+L598+L627+L654+L679+L721+L750+L812+L851+L882+L909+L936+L955+L990+L782</f>
        <v>0</v>
      </c>
      <c r="M18" s="37">
        <f>M21+M43+M49+M79+M90+M122+M163+M194+M226+M257+M284+M313+M339+M371+M386+M422+M459+M503+M526+M569+M598+M627+M654+M679+M721+M750+M812+M851+M882+M909+M936+M955+M990+M782</f>
        <v>720402547.60312545</v>
      </c>
      <c r="N18" s="37">
        <f>L18+M18</f>
        <v>720402547.60312545</v>
      </c>
      <c r="O18" s="114"/>
      <c r="P18" s="95"/>
      <c r="Q18" s="95"/>
      <c r="R18" s="33"/>
      <c r="S18" s="33"/>
    </row>
    <row r="19" spans="1:19" s="31" customFormat="1" x14ac:dyDescent="0.25">
      <c r="A19" s="35"/>
      <c r="B19" s="212" t="s">
        <v>704</v>
      </c>
      <c r="C19" s="213"/>
      <c r="D19" s="39">
        <f t="shared" si="0"/>
        <v>28325.422492999998</v>
      </c>
      <c r="E19" s="58">
        <f t="shared" si="0"/>
        <v>1678733</v>
      </c>
      <c r="F19" s="37">
        <f>F22+F44+F50+F80+F91+F123+F164+F195+F227+F258+F285+F314+F340+F372+F387+F423+F460+F504+F527+F570+F599+F628+F655+F680+F722+F751+F813+F852+F883+F910+F937+F956+F991+F783</f>
        <v>3096321699.6999998</v>
      </c>
      <c r="G19" s="38"/>
      <c r="H19" s="37">
        <f>H22+H44+H50+H80+H91+H123+H164+H195+H227+H258+H285+H314+H340+H372+H387+H423+H460+H504+H527+H570+H599+H628+H655+H680+H722+H751+H813+H852+H883+H910+H937+H956+H991+H783</f>
        <v>2332230941.6999998</v>
      </c>
      <c r="I19" s="37">
        <f>I22+I44+I50+I80+I91+I123+I164+I195+I227+I258+I285+I314+I340+I372+I387+I423+I460+I504+I527+I570+I599+I628+I655+I680+I722+I751+I813+I852+I883+I910+I937+I956+I991+I783</f>
        <v>764090758</v>
      </c>
      <c r="J19" s="37">
        <f>F19/E19</f>
        <v>1844.4396456732547</v>
      </c>
      <c r="K19" s="37">
        <f>SUMIF(K24:K1025,"&gt;0")</f>
        <v>1268336.7925597827</v>
      </c>
      <c r="L19" s="37">
        <f>L22+L44+L50+L80+L91+L123+L164+L195+L227+L258+L285+L314+L340+L372+L387+L423+L460+L504+L527+L570+L599+L628+L655+L680+L722+L751+L813+L852+L883+L910+L937+L956+L991+L783</f>
        <v>1713389842.9479735</v>
      </c>
      <c r="M19" s="37">
        <f>M22+M44+M50+M80+M91+M123+M164+M195+M227+M258+M285+M314+M340+M372+M387+M423+M460+M504+M527+M570+M599+M628+M655+M680+M722+M751+M813+M852+M883+M910+M937+M956+M991+M783</f>
        <v>0</v>
      </c>
      <c r="N19" s="37">
        <f t="shared" ref="N19:N82" si="1">L19+M19</f>
        <v>1713389842.9479735</v>
      </c>
      <c r="O19" s="114"/>
      <c r="P19" s="95"/>
      <c r="Q19" s="95"/>
      <c r="R19" s="33"/>
      <c r="S19" s="33"/>
    </row>
    <row r="20" spans="1:19" s="31" customFormat="1" x14ac:dyDescent="0.25">
      <c r="A20" s="35"/>
      <c r="B20" s="195"/>
      <c r="C20" s="196"/>
      <c r="D20" s="40">
        <v>0</v>
      </c>
      <c r="E20" s="36"/>
      <c r="F20" s="97"/>
      <c r="G20" s="41"/>
      <c r="H20" s="42"/>
      <c r="I20" s="42"/>
      <c r="J20" s="42"/>
      <c r="K20" s="89"/>
      <c r="L20" s="89"/>
      <c r="M20" s="89"/>
      <c r="N20" s="37"/>
      <c r="O20" s="114"/>
      <c r="P20" s="95"/>
      <c r="Q20" s="95"/>
      <c r="R20" s="33"/>
      <c r="S20" s="33"/>
    </row>
    <row r="21" spans="1:19" s="31" customFormat="1" x14ac:dyDescent="0.25">
      <c r="A21" s="30" t="s">
        <v>1</v>
      </c>
      <c r="B21" s="43" t="s">
        <v>2</v>
      </c>
      <c r="C21" s="44"/>
      <c r="D21" s="45">
        <v>571.64089999999987</v>
      </c>
      <c r="E21" s="58">
        <f>E23+E22</f>
        <v>665461</v>
      </c>
      <c r="F21" s="158">
        <f>F23</f>
        <v>5067777134.1000004</v>
      </c>
      <c r="G21" s="46"/>
      <c r="H21" s="46">
        <f>H23</f>
        <v>2533888567.0500002</v>
      </c>
      <c r="I21" s="46">
        <f>I23</f>
        <v>2533888567.0500002</v>
      </c>
      <c r="J21" s="46"/>
      <c r="K21" s="35"/>
      <c r="L21" s="35"/>
      <c r="M21" s="46">
        <f>M23</f>
        <v>0</v>
      </c>
      <c r="N21" s="46">
        <f t="shared" si="1"/>
        <v>0</v>
      </c>
      <c r="O21" s="114"/>
      <c r="P21" s="95"/>
      <c r="Q21" s="95"/>
      <c r="R21" s="33"/>
      <c r="S21" s="33"/>
    </row>
    <row r="22" spans="1:19" s="31" customFormat="1" x14ac:dyDescent="0.25">
      <c r="A22" s="30" t="s">
        <v>1</v>
      </c>
      <c r="B22" s="43" t="s">
        <v>3</v>
      </c>
      <c r="C22" s="44"/>
      <c r="D22" s="45">
        <v>448.62889999999987</v>
      </c>
      <c r="E22" s="58">
        <f>SUM(E24:E41)</f>
        <v>118817</v>
      </c>
      <c r="F22" s="87">
        <f>SUM(F24:F41)</f>
        <v>363212998.09999996</v>
      </c>
      <c r="G22" s="46"/>
      <c r="H22" s="46">
        <f>SUM(H24:H41)</f>
        <v>363212998.09999996</v>
      </c>
      <c r="I22" s="46">
        <f>SUM(I24:I41)</f>
        <v>0</v>
      </c>
      <c r="J22" s="46"/>
      <c r="K22" s="35"/>
      <c r="L22" s="46">
        <f>SUM(L24:L41)</f>
        <v>45188576.526483133</v>
      </c>
      <c r="M22" s="50"/>
      <c r="N22" s="46">
        <f t="shared" si="1"/>
        <v>45188576.526483133</v>
      </c>
      <c r="O22" s="114"/>
      <c r="P22" s="95"/>
      <c r="Q22" s="95"/>
      <c r="R22" s="33"/>
      <c r="S22" s="33"/>
    </row>
    <row r="23" spans="1:19" s="31" customFormat="1" x14ac:dyDescent="0.25">
      <c r="A23" s="35"/>
      <c r="B23" s="47" t="s">
        <v>4</v>
      </c>
      <c r="C23" s="48">
        <v>1</v>
      </c>
      <c r="D23" s="49">
        <v>123.01200000000001</v>
      </c>
      <c r="E23" s="102">
        <v>546644</v>
      </c>
      <c r="F23" s="159">
        <v>5067777134.1000004</v>
      </c>
      <c r="G23" s="41">
        <v>50</v>
      </c>
      <c r="H23" s="50">
        <f>F23*G23/100</f>
        <v>2533888567.0500002</v>
      </c>
      <c r="I23" s="50">
        <f>F23-H23</f>
        <v>2533888567.0500002</v>
      </c>
      <c r="J23" s="50"/>
      <c r="K23" s="35"/>
      <c r="L23" s="35"/>
      <c r="M23" s="50">
        <v>0</v>
      </c>
      <c r="N23" s="50">
        <f t="shared" si="1"/>
        <v>0</v>
      </c>
      <c r="O23" s="114"/>
      <c r="P23" s="95"/>
      <c r="Q23" s="95"/>
      <c r="R23" s="33"/>
      <c r="S23" s="33"/>
    </row>
    <row r="24" spans="1:19" s="31" customFormat="1" x14ac:dyDescent="0.25">
      <c r="A24" s="35"/>
      <c r="B24" s="51" t="s">
        <v>5</v>
      </c>
      <c r="C24" s="35">
        <v>4</v>
      </c>
      <c r="D24" s="49">
        <v>64.662199999999999</v>
      </c>
      <c r="E24" s="102">
        <v>9344</v>
      </c>
      <c r="F24" s="159">
        <v>25455861.600000001</v>
      </c>
      <c r="G24" s="41">
        <v>100</v>
      </c>
      <c r="H24" s="50">
        <f t="shared" ref="H24:H41" si="2">F24*G24/100</f>
        <v>25455861.600000001</v>
      </c>
      <c r="I24" s="50">
        <f t="shared" ref="I24:I41" si="3">F24-H24</f>
        <v>0</v>
      </c>
      <c r="J24" s="50">
        <f>F24/E24</f>
        <v>2724.3002568493152</v>
      </c>
      <c r="K24" s="50">
        <f t="shared" ref="K24:K41" si="4">$J$11*$J$19-J24</f>
        <v>-326.52871747408381</v>
      </c>
      <c r="L24" s="50">
        <f t="shared" ref="L24:L41" si="5">IF(K24&gt;0,$J$7*$J$8*(K24/$K$19),0)+$J$7*$J$9*(E24/$E$19)+$J$7*$J$10*(D24/$D$19)</f>
        <v>3252209.2942219474</v>
      </c>
      <c r="M24" s="50"/>
      <c r="N24" s="50">
        <f t="shared" si="1"/>
        <v>3252209.2942219474</v>
      </c>
      <c r="O24" s="114"/>
      <c r="P24" s="95"/>
      <c r="Q24" s="95"/>
      <c r="R24" s="33"/>
      <c r="S24" s="33"/>
    </row>
    <row r="25" spans="1:19" s="31" customFormat="1" x14ac:dyDescent="0.25">
      <c r="A25" s="35"/>
      <c r="B25" s="52" t="s">
        <v>6</v>
      </c>
      <c r="C25" s="35">
        <v>4</v>
      </c>
      <c r="D25" s="53">
        <v>27.565200000000001</v>
      </c>
      <c r="E25" s="102">
        <v>7088</v>
      </c>
      <c r="F25" s="159">
        <v>12444686.5</v>
      </c>
      <c r="G25" s="41">
        <v>100</v>
      </c>
      <c r="H25" s="50">
        <f t="shared" si="2"/>
        <v>12444686.5</v>
      </c>
      <c r="I25" s="50">
        <f t="shared" si="3"/>
        <v>0</v>
      </c>
      <c r="J25" s="50">
        <f t="shared" ref="J25:J82" si="6">F25/E25</f>
        <v>1755.7401946952596</v>
      </c>
      <c r="K25" s="50">
        <f t="shared" si="4"/>
        <v>642.03134467997188</v>
      </c>
      <c r="L25" s="50">
        <f t="shared" si="5"/>
        <v>2857429.3703348576</v>
      </c>
      <c r="M25" s="50"/>
      <c r="N25" s="50">
        <f t="shared" si="1"/>
        <v>2857429.3703348576</v>
      </c>
      <c r="O25" s="114"/>
      <c r="P25" s="95"/>
      <c r="Q25" s="95"/>
      <c r="R25" s="33"/>
      <c r="S25" s="33"/>
    </row>
    <row r="26" spans="1:19" s="31" customFormat="1" x14ac:dyDescent="0.25">
      <c r="A26" s="35"/>
      <c r="B26" s="52" t="s">
        <v>7</v>
      </c>
      <c r="C26" s="35">
        <v>4</v>
      </c>
      <c r="D26" s="53">
        <v>28.389299999999999</v>
      </c>
      <c r="E26" s="102">
        <v>4349</v>
      </c>
      <c r="F26" s="159">
        <v>4731491.7</v>
      </c>
      <c r="G26" s="41">
        <v>100</v>
      </c>
      <c r="H26" s="50">
        <f t="shared" si="2"/>
        <v>4731491.7</v>
      </c>
      <c r="I26" s="50">
        <f t="shared" si="3"/>
        <v>0</v>
      </c>
      <c r="J26" s="50">
        <f t="shared" si="6"/>
        <v>1087.9493446769372</v>
      </c>
      <c r="K26" s="50">
        <f t="shared" si="4"/>
        <v>1309.8221946982942</v>
      </c>
      <c r="L26" s="50">
        <f t="shared" si="5"/>
        <v>2565019.8006596901</v>
      </c>
      <c r="M26" s="50"/>
      <c r="N26" s="50">
        <f t="shared" si="1"/>
        <v>2565019.8006596901</v>
      </c>
      <c r="O26" s="114"/>
      <c r="P26" s="95"/>
      <c r="Q26" s="95"/>
      <c r="R26" s="33"/>
      <c r="S26" s="33"/>
    </row>
    <row r="27" spans="1:19" s="31" customFormat="1" x14ac:dyDescent="0.25">
      <c r="A27" s="35"/>
      <c r="B27" s="52" t="s">
        <v>8</v>
      </c>
      <c r="C27" s="35">
        <v>4</v>
      </c>
      <c r="D27" s="53">
        <v>6.0312999999999999</v>
      </c>
      <c r="E27" s="102">
        <v>5195</v>
      </c>
      <c r="F27" s="159">
        <v>14277869.9</v>
      </c>
      <c r="G27" s="41">
        <v>100</v>
      </c>
      <c r="H27" s="50">
        <f t="shared" si="2"/>
        <v>14277869.9</v>
      </c>
      <c r="I27" s="50">
        <f t="shared" si="3"/>
        <v>0</v>
      </c>
      <c r="J27" s="50">
        <f t="shared" si="6"/>
        <v>2748.3868912415787</v>
      </c>
      <c r="K27" s="50">
        <f t="shared" si="4"/>
        <v>-350.61535186634728</v>
      </c>
      <c r="L27" s="50">
        <f t="shared" si="5"/>
        <v>1627157.6907046931</v>
      </c>
      <c r="M27" s="50"/>
      <c r="N27" s="50">
        <f t="shared" si="1"/>
        <v>1627157.6907046931</v>
      </c>
      <c r="O27" s="114"/>
      <c r="P27" s="95"/>
      <c r="Q27" s="95"/>
      <c r="R27" s="33"/>
      <c r="S27" s="33"/>
    </row>
    <row r="28" spans="1:19" s="31" customFormat="1" x14ac:dyDescent="0.25">
      <c r="A28" s="35"/>
      <c r="B28" s="51" t="s">
        <v>9</v>
      </c>
      <c r="C28" s="35">
        <v>4</v>
      </c>
      <c r="D28" s="53">
        <v>26.363799999999998</v>
      </c>
      <c r="E28" s="102">
        <v>15409</v>
      </c>
      <c r="F28" s="159">
        <v>59719202.299999997</v>
      </c>
      <c r="G28" s="41">
        <v>100</v>
      </c>
      <c r="H28" s="50">
        <f t="shared" si="2"/>
        <v>59719202.299999997</v>
      </c>
      <c r="I28" s="50">
        <f t="shared" si="3"/>
        <v>0</v>
      </c>
      <c r="J28" s="50">
        <f t="shared" si="6"/>
        <v>3875.6053150756052</v>
      </c>
      <c r="K28" s="50">
        <f t="shared" si="4"/>
        <v>-1477.8337757003737</v>
      </c>
      <c r="L28" s="50">
        <f t="shared" si="5"/>
        <v>4877607.223200989</v>
      </c>
      <c r="M28" s="50"/>
      <c r="N28" s="50">
        <f t="shared" si="1"/>
        <v>4877607.223200989</v>
      </c>
      <c r="O28" s="114"/>
      <c r="P28" s="95"/>
      <c r="Q28" s="95"/>
      <c r="R28" s="33"/>
      <c r="S28" s="33"/>
    </row>
    <row r="29" spans="1:19" s="31" customFormat="1" x14ac:dyDescent="0.25">
      <c r="A29" s="35"/>
      <c r="B29" s="51" t="s">
        <v>10</v>
      </c>
      <c r="C29" s="35">
        <v>4</v>
      </c>
      <c r="D29" s="53">
        <v>26.435999999999996</v>
      </c>
      <c r="E29" s="102">
        <v>2915</v>
      </c>
      <c r="F29" s="159">
        <v>5200884.2</v>
      </c>
      <c r="G29" s="41">
        <v>100</v>
      </c>
      <c r="H29" s="50">
        <f t="shared" si="2"/>
        <v>5200884.2</v>
      </c>
      <c r="I29" s="50">
        <f t="shared" si="3"/>
        <v>0</v>
      </c>
      <c r="J29" s="50">
        <f t="shared" si="6"/>
        <v>1784.1798284734134</v>
      </c>
      <c r="K29" s="50">
        <f t="shared" si="4"/>
        <v>613.59171090181803</v>
      </c>
      <c r="L29" s="50">
        <f t="shared" si="5"/>
        <v>1549802.495411681</v>
      </c>
      <c r="M29" s="50"/>
      <c r="N29" s="50">
        <f t="shared" si="1"/>
        <v>1549802.495411681</v>
      </c>
      <c r="O29" s="114"/>
      <c r="P29" s="95"/>
      <c r="Q29" s="95"/>
      <c r="R29" s="33"/>
      <c r="S29" s="33"/>
    </row>
    <row r="30" spans="1:19" s="31" customFormat="1" x14ac:dyDescent="0.25">
      <c r="A30" s="35"/>
      <c r="B30" s="51" t="s">
        <v>11</v>
      </c>
      <c r="C30" s="35">
        <v>4</v>
      </c>
      <c r="D30" s="53">
        <v>1.9072</v>
      </c>
      <c r="E30" s="103">
        <v>476</v>
      </c>
      <c r="F30" s="159">
        <v>207723.8</v>
      </c>
      <c r="G30" s="41">
        <v>100</v>
      </c>
      <c r="H30" s="50">
        <f t="shared" si="2"/>
        <v>207723.8</v>
      </c>
      <c r="I30" s="50">
        <f t="shared" si="3"/>
        <v>0</v>
      </c>
      <c r="J30" s="50">
        <f>F30/E30</f>
        <v>436.394537815126</v>
      </c>
      <c r="K30" s="50">
        <f t="shared" si="4"/>
        <v>1961.3770015601053</v>
      </c>
      <c r="L30" s="50">
        <f t="shared" si="5"/>
        <v>1747053.2484646712</v>
      </c>
      <c r="M30" s="50"/>
      <c r="N30" s="50">
        <f t="shared" si="1"/>
        <v>1747053.2484646712</v>
      </c>
      <c r="O30" s="114"/>
      <c r="P30" s="95"/>
      <c r="Q30" s="95"/>
      <c r="R30" s="33"/>
      <c r="S30" s="33"/>
    </row>
    <row r="31" spans="1:19" s="31" customFormat="1" x14ac:dyDescent="0.25">
      <c r="A31" s="35"/>
      <c r="B31" s="51" t="s">
        <v>12</v>
      </c>
      <c r="C31" s="35">
        <v>4</v>
      </c>
      <c r="D31" s="53">
        <v>7.6560000000000006</v>
      </c>
      <c r="E31" s="102">
        <v>10313</v>
      </c>
      <c r="F31" s="159">
        <v>28724867.399999999</v>
      </c>
      <c r="G31" s="41">
        <v>100</v>
      </c>
      <c r="H31" s="50">
        <f t="shared" si="2"/>
        <v>28724867.399999999</v>
      </c>
      <c r="I31" s="50">
        <f t="shared" si="3"/>
        <v>0</v>
      </c>
      <c r="J31" s="50">
        <f t="shared" si="6"/>
        <v>2785.3066421022008</v>
      </c>
      <c r="K31" s="50">
        <f t="shared" si="4"/>
        <v>-387.5351027269694</v>
      </c>
      <c r="L31" s="50">
        <f t="shared" si="5"/>
        <v>3204083.1995536704</v>
      </c>
      <c r="M31" s="50"/>
      <c r="N31" s="50">
        <f t="shared" si="1"/>
        <v>3204083.1995536704</v>
      </c>
      <c r="O31" s="114"/>
      <c r="P31" s="95"/>
      <c r="Q31" s="95"/>
      <c r="R31" s="33"/>
      <c r="S31" s="33"/>
    </row>
    <row r="32" spans="1:19" s="31" customFormat="1" x14ac:dyDescent="0.25">
      <c r="A32" s="35"/>
      <c r="B32" s="51" t="s">
        <v>13</v>
      </c>
      <c r="C32" s="35">
        <v>4</v>
      </c>
      <c r="D32" s="53">
        <v>12.143800000000001</v>
      </c>
      <c r="E32" s="102">
        <v>1599</v>
      </c>
      <c r="F32" s="159">
        <v>1819385.2</v>
      </c>
      <c r="G32" s="41">
        <v>100</v>
      </c>
      <c r="H32" s="50">
        <f t="shared" si="2"/>
        <v>1819385.2</v>
      </c>
      <c r="I32" s="50">
        <f t="shared" si="3"/>
        <v>0</v>
      </c>
      <c r="J32" s="50">
        <f t="shared" si="6"/>
        <v>1137.8268918073795</v>
      </c>
      <c r="K32" s="50">
        <f t="shared" si="4"/>
        <v>1259.9446475678519</v>
      </c>
      <c r="L32" s="50">
        <f t="shared" si="5"/>
        <v>1584292.2014650407</v>
      </c>
      <c r="M32" s="50"/>
      <c r="N32" s="50">
        <f t="shared" si="1"/>
        <v>1584292.2014650407</v>
      </c>
      <c r="O32" s="114"/>
      <c r="P32" s="95"/>
      <c r="Q32" s="95"/>
      <c r="R32" s="33"/>
      <c r="S32" s="33"/>
    </row>
    <row r="33" spans="1:19" s="31" customFormat="1" x14ac:dyDescent="0.25">
      <c r="A33" s="35"/>
      <c r="B33" s="51" t="s">
        <v>14</v>
      </c>
      <c r="C33" s="35">
        <v>4</v>
      </c>
      <c r="D33" s="53">
        <v>30.873799999999999</v>
      </c>
      <c r="E33" s="102">
        <v>15305</v>
      </c>
      <c r="F33" s="159">
        <v>55178559.100000001</v>
      </c>
      <c r="G33" s="41">
        <v>100</v>
      </c>
      <c r="H33" s="50">
        <f t="shared" si="2"/>
        <v>55178559.100000001</v>
      </c>
      <c r="I33" s="50">
        <f t="shared" si="3"/>
        <v>0</v>
      </c>
      <c r="J33" s="50">
        <f t="shared" si="6"/>
        <v>3605.2635805292389</v>
      </c>
      <c r="K33" s="50">
        <f t="shared" si="4"/>
        <v>-1207.4920411540074</v>
      </c>
      <c r="L33" s="50">
        <f t="shared" si="5"/>
        <v>4873043.8620965481</v>
      </c>
      <c r="M33" s="50"/>
      <c r="N33" s="50">
        <f t="shared" si="1"/>
        <v>4873043.8620965481</v>
      </c>
      <c r="O33" s="114"/>
      <c r="P33" s="95"/>
      <c r="Q33" s="95"/>
      <c r="R33" s="33"/>
      <c r="S33" s="33"/>
    </row>
    <row r="34" spans="1:19" s="31" customFormat="1" x14ac:dyDescent="0.25">
      <c r="A34" s="35"/>
      <c r="B34" s="51" t="s">
        <v>15</v>
      </c>
      <c r="C34" s="35">
        <v>4</v>
      </c>
      <c r="D34" s="53">
        <v>23.783200000000001</v>
      </c>
      <c r="E34" s="102">
        <v>4434</v>
      </c>
      <c r="F34" s="159">
        <v>7481702.7999999998</v>
      </c>
      <c r="G34" s="41">
        <v>100</v>
      </c>
      <c r="H34" s="50">
        <f t="shared" si="2"/>
        <v>7481702.7999999998</v>
      </c>
      <c r="I34" s="50">
        <f t="shared" si="3"/>
        <v>0</v>
      </c>
      <c r="J34" s="50">
        <f t="shared" si="6"/>
        <v>1687.3483987370321</v>
      </c>
      <c r="K34" s="50">
        <f t="shared" si="4"/>
        <v>710.42314063819936</v>
      </c>
      <c r="L34" s="50">
        <f t="shared" si="5"/>
        <v>2077349.0691181659</v>
      </c>
      <c r="M34" s="50"/>
      <c r="N34" s="50">
        <f t="shared" si="1"/>
        <v>2077349.0691181659</v>
      </c>
      <c r="O34" s="114"/>
      <c r="P34" s="95"/>
      <c r="Q34" s="95"/>
      <c r="R34" s="33"/>
      <c r="S34" s="33"/>
    </row>
    <row r="35" spans="1:19" s="31" customFormat="1" x14ac:dyDescent="0.25">
      <c r="A35" s="35"/>
      <c r="B35" s="51" t="s">
        <v>16</v>
      </c>
      <c r="C35" s="35">
        <v>4</v>
      </c>
      <c r="D35" s="53">
        <v>28.336799999999997</v>
      </c>
      <c r="E35" s="102">
        <v>5356</v>
      </c>
      <c r="F35" s="159">
        <v>10137059</v>
      </c>
      <c r="G35" s="41">
        <v>100</v>
      </c>
      <c r="H35" s="50">
        <f t="shared" si="2"/>
        <v>10137059</v>
      </c>
      <c r="I35" s="50">
        <f t="shared" si="3"/>
        <v>0</v>
      </c>
      <c r="J35" s="50">
        <f t="shared" si="6"/>
        <v>1892.6547796863331</v>
      </c>
      <c r="K35" s="50">
        <f t="shared" si="4"/>
        <v>505.11675968889836</v>
      </c>
      <c r="L35" s="50">
        <f t="shared" si="5"/>
        <v>2220795.4439102616</v>
      </c>
      <c r="M35" s="50"/>
      <c r="N35" s="50">
        <f t="shared" si="1"/>
        <v>2220795.4439102616</v>
      </c>
      <c r="O35" s="114"/>
      <c r="P35" s="95"/>
      <c r="Q35" s="95"/>
      <c r="R35" s="33"/>
      <c r="S35" s="33"/>
    </row>
    <row r="36" spans="1:19" s="31" customFormat="1" x14ac:dyDescent="0.25">
      <c r="A36" s="35"/>
      <c r="B36" s="51" t="s">
        <v>726</v>
      </c>
      <c r="C36" s="35">
        <v>4</v>
      </c>
      <c r="D36" s="53">
        <v>49.459699999999998</v>
      </c>
      <c r="E36" s="102">
        <v>9167</v>
      </c>
      <c r="F36" s="159">
        <v>22098276.199999999</v>
      </c>
      <c r="G36" s="41">
        <v>100</v>
      </c>
      <c r="H36" s="50">
        <f t="shared" si="2"/>
        <v>22098276.199999999</v>
      </c>
      <c r="I36" s="50">
        <f t="shared" si="3"/>
        <v>0</v>
      </c>
      <c r="J36" s="50">
        <f t="shared" si="6"/>
        <v>2410.6333806043417</v>
      </c>
      <c r="K36" s="50">
        <f t="shared" si="4"/>
        <v>-12.861841229110269</v>
      </c>
      <c r="L36" s="50">
        <f t="shared" si="5"/>
        <v>3106053.9443076616</v>
      </c>
      <c r="M36" s="50"/>
      <c r="N36" s="50">
        <f t="shared" si="1"/>
        <v>3106053.9443076616</v>
      </c>
      <c r="O36" s="114"/>
      <c r="P36" s="95"/>
      <c r="Q36" s="95"/>
      <c r="R36" s="33"/>
      <c r="S36" s="33"/>
    </row>
    <row r="37" spans="1:19" s="31" customFormat="1" x14ac:dyDescent="0.25">
      <c r="A37" s="35"/>
      <c r="B37" s="51" t="s">
        <v>17</v>
      </c>
      <c r="C37" s="35">
        <v>4</v>
      </c>
      <c r="D37" s="53">
        <v>27.454499999999999</v>
      </c>
      <c r="E37" s="102">
        <v>8153</v>
      </c>
      <c r="F37" s="159">
        <v>52517933.200000003</v>
      </c>
      <c r="G37" s="41">
        <v>100</v>
      </c>
      <c r="H37" s="50">
        <f t="shared" si="2"/>
        <v>52517933.200000003</v>
      </c>
      <c r="I37" s="50">
        <f t="shared" si="3"/>
        <v>0</v>
      </c>
      <c r="J37" s="50">
        <f t="shared" si="6"/>
        <v>6441.5470624310074</v>
      </c>
      <c r="K37" s="50">
        <f t="shared" si="4"/>
        <v>-4043.7755230557759</v>
      </c>
      <c r="L37" s="50">
        <f t="shared" si="5"/>
        <v>2662465.5516858734</v>
      </c>
      <c r="M37" s="50"/>
      <c r="N37" s="50">
        <f t="shared" si="1"/>
        <v>2662465.5516858734</v>
      </c>
      <c r="O37" s="114"/>
      <c r="P37" s="95"/>
      <c r="Q37" s="95"/>
      <c r="R37" s="33"/>
      <c r="S37" s="33"/>
    </row>
    <row r="38" spans="1:19" s="31" customFormat="1" x14ac:dyDescent="0.25">
      <c r="A38" s="35"/>
      <c r="B38" s="51" t="s">
        <v>18</v>
      </c>
      <c r="C38" s="35">
        <v>4</v>
      </c>
      <c r="D38" s="53">
        <v>15.19</v>
      </c>
      <c r="E38" s="102">
        <v>2325</v>
      </c>
      <c r="F38" s="159">
        <v>4702054</v>
      </c>
      <c r="G38" s="41">
        <v>100</v>
      </c>
      <c r="H38" s="50">
        <f t="shared" si="2"/>
        <v>4702054</v>
      </c>
      <c r="I38" s="50">
        <f t="shared" si="3"/>
        <v>0</v>
      </c>
      <c r="J38" s="50">
        <f t="shared" si="6"/>
        <v>2022.3888172043012</v>
      </c>
      <c r="K38" s="50">
        <f t="shared" si="4"/>
        <v>375.38272217093026</v>
      </c>
      <c r="L38" s="50">
        <f t="shared" si="5"/>
        <v>1108044.7333542253</v>
      </c>
      <c r="M38" s="50"/>
      <c r="N38" s="50">
        <f t="shared" si="1"/>
        <v>1108044.7333542253</v>
      </c>
      <c r="O38" s="114"/>
      <c r="P38" s="95"/>
      <c r="Q38" s="95"/>
      <c r="R38" s="33"/>
      <c r="S38" s="33"/>
    </row>
    <row r="39" spans="1:19" s="31" customFormat="1" x14ac:dyDescent="0.25">
      <c r="A39" s="35"/>
      <c r="B39" s="51" t="s">
        <v>19</v>
      </c>
      <c r="C39" s="35">
        <v>4</v>
      </c>
      <c r="D39" s="54">
        <v>44.8202</v>
      </c>
      <c r="E39" s="102">
        <v>9310</v>
      </c>
      <c r="F39" s="159">
        <v>21014131.699999999</v>
      </c>
      <c r="G39" s="41">
        <v>100</v>
      </c>
      <c r="H39" s="50">
        <f t="shared" si="2"/>
        <v>21014131.699999999</v>
      </c>
      <c r="I39" s="50">
        <f t="shared" si="3"/>
        <v>0</v>
      </c>
      <c r="J39" s="50">
        <f t="shared" si="6"/>
        <v>2257.1570032223417</v>
      </c>
      <c r="K39" s="50">
        <f t="shared" si="4"/>
        <v>140.61453615288974</v>
      </c>
      <c r="L39" s="50">
        <f t="shared" si="5"/>
        <v>3235748.7941316036</v>
      </c>
      <c r="M39" s="50"/>
      <c r="N39" s="50">
        <f t="shared" si="1"/>
        <v>3235748.7941316036</v>
      </c>
      <c r="O39" s="114"/>
      <c r="P39" s="95"/>
      <c r="Q39" s="95"/>
      <c r="R39" s="33"/>
      <c r="S39" s="33"/>
    </row>
    <row r="40" spans="1:19" s="31" customFormat="1" x14ac:dyDescent="0.25">
      <c r="A40" s="35"/>
      <c r="B40" s="51" t="s">
        <v>20</v>
      </c>
      <c r="C40" s="35">
        <v>4</v>
      </c>
      <c r="D40" s="53">
        <v>14.4329</v>
      </c>
      <c r="E40" s="102">
        <v>4969</v>
      </c>
      <c r="F40" s="159">
        <v>16200747.4</v>
      </c>
      <c r="G40" s="41">
        <v>100</v>
      </c>
      <c r="H40" s="50">
        <f t="shared" si="2"/>
        <v>16200747.4</v>
      </c>
      <c r="I40" s="50">
        <f t="shared" si="3"/>
        <v>0</v>
      </c>
      <c r="J40" s="50">
        <f t="shared" si="6"/>
        <v>3260.3637351579796</v>
      </c>
      <c r="K40" s="50">
        <f t="shared" si="4"/>
        <v>-862.59219578274815</v>
      </c>
      <c r="L40" s="50">
        <f t="shared" si="5"/>
        <v>1608778.8184939313</v>
      </c>
      <c r="M40" s="50"/>
      <c r="N40" s="50">
        <f t="shared" si="1"/>
        <v>1608778.8184939313</v>
      </c>
      <c r="O40" s="114"/>
      <c r="P40" s="95"/>
      <c r="Q40" s="95"/>
      <c r="R40" s="33"/>
      <c r="S40" s="33"/>
    </row>
    <row r="41" spans="1:19" s="31" customFormat="1" x14ac:dyDescent="0.25">
      <c r="A41" s="35"/>
      <c r="B41" s="51" t="s">
        <v>21</v>
      </c>
      <c r="C41" s="35">
        <v>4</v>
      </c>
      <c r="D41" s="55">
        <v>13.123000000000001</v>
      </c>
      <c r="E41" s="102">
        <v>3110</v>
      </c>
      <c r="F41" s="159">
        <v>21300562.100000001</v>
      </c>
      <c r="G41" s="41">
        <v>100</v>
      </c>
      <c r="H41" s="50">
        <f t="shared" si="2"/>
        <v>21300562.100000001</v>
      </c>
      <c r="I41" s="50">
        <f t="shared" si="3"/>
        <v>0</v>
      </c>
      <c r="J41" s="50">
        <f t="shared" si="6"/>
        <v>6849.0553376205789</v>
      </c>
      <c r="K41" s="50">
        <f t="shared" si="4"/>
        <v>-4451.2837982453475</v>
      </c>
      <c r="L41" s="50">
        <f t="shared" si="5"/>
        <v>1031641.7853676194</v>
      </c>
      <c r="M41" s="50"/>
      <c r="N41" s="50">
        <f t="shared" si="1"/>
        <v>1031641.7853676194</v>
      </c>
      <c r="O41" s="114"/>
      <c r="P41" s="95"/>
      <c r="Q41" s="95"/>
      <c r="R41" s="33"/>
      <c r="S41" s="33"/>
    </row>
    <row r="42" spans="1:19" s="31" customFormat="1" x14ac:dyDescent="0.25">
      <c r="A42" s="35"/>
      <c r="B42" s="51"/>
      <c r="C42" s="35"/>
      <c r="D42" s="55">
        <v>0</v>
      </c>
      <c r="E42" s="104"/>
      <c r="F42" s="160"/>
      <c r="G42" s="41"/>
      <c r="H42" s="42"/>
      <c r="I42" s="32"/>
      <c r="J42" s="32"/>
      <c r="K42" s="50"/>
      <c r="L42" s="50"/>
      <c r="M42" s="50"/>
      <c r="N42" s="50"/>
      <c r="O42" s="114"/>
      <c r="P42" s="95"/>
      <c r="Q42" s="95"/>
      <c r="R42" s="33"/>
      <c r="S42" s="33"/>
    </row>
    <row r="43" spans="1:19" s="31" customFormat="1" x14ac:dyDescent="0.25">
      <c r="A43" s="30" t="s">
        <v>22</v>
      </c>
      <c r="B43" s="43" t="s">
        <v>2</v>
      </c>
      <c r="C43" s="44"/>
      <c r="D43" s="3">
        <v>78.006900000000002</v>
      </c>
      <c r="E43" s="105">
        <f>E45+E44</f>
        <v>89357</v>
      </c>
      <c r="F43" s="37">
        <f t="shared" ref="F43" si="7">F45</f>
        <v>473701677.69999999</v>
      </c>
      <c r="G43" s="37"/>
      <c r="H43" s="37">
        <f>H45</f>
        <v>236850838.84999999</v>
      </c>
      <c r="I43" s="37">
        <f>I45</f>
        <v>236850838.84999999</v>
      </c>
      <c r="J43" s="37"/>
      <c r="K43" s="50"/>
      <c r="L43" s="50"/>
      <c r="M43" s="46">
        <f>M45</f>
        <v>0</v>
      </c>
      <c r="N43" s="37">
        <f t="shared" si="1"/>
        <v>0</v>
      </c>
      <c r="O43" s="114"/>
      <c r="P43" s="95"/>
      <c r="Q43" s="95"/>
      <c r="R43" s="33"/>
      <c r="S43" s="33"/>
    </row>
    <row r="44" spans="1:19" s="31" customFormat="1" x14ac:dyDescent="0.25">
      <c r="A44" s="30" t="s">
        <v>22</v>
      </c>
      <c r="B44" s="43" t="s">
        <v>3</v>
      </c>
      <c r="C44" s="44"/>
      <c r="D44" s="3">
        <v>36.576999999999998</v>
      </c>
      <c r="E44" s="105">
        <f>SUM(E46:E47)</f>
        <v>3813</v>
      </c>
      <c r="F44" s="37">
        <f t="shared" ref="F44" si="8">SUM(F46:F47)</f>
        <v>2542390.5</v>
      </c>
      <c r="G44" s="37"/>
      <c r="H44" s="37">
        <f>SUM(H46:H47)</f>
        <v>2542390.5</v>
      </c>
      <c r="I44" s="37">
        <f>SUM(I46:I47)</f>
        <v>0</v>
      </c>
      <c r="J44" s="37"/>
      <c r="K44" s="50"/>
      <c r="L44" s="37">
        <f>SUM(L46:L47)</f>
        <v>4112086.1768495548</v>
      </c>
      <c r="M44" s="50"/>
      <c r="N44" s="37">
        <f t="shared" si="1"/>
        <v>4112086.1768495548</v>
      </c>
      <c r="O44" s="114"/>
      <c r="P44" s="95"/>
      <c r="Q44" s="95"/>
      <c r="R44" s="33"/>
      <c r="S44" s="33"/>
    </row>
    <row r="45" spans="1:19" s="31" customFormat="1" x14ac:dyDescent="0.25">
      <c r="A45" s="35"/>
      <c r="B45" s="51" t="s">
        <v>4</v>
      </c>
      <c r="C45" s="35">
        <v>1</v>
      </c>
      <c r="D45" s="55">
        <v>41.429900000000004</v>
      </c>
      <c r="E45" s="102">
        <v>85544</v>
      </c>
      <c r="F45" s="161">
        <v>473701677.69999999</v>
      </c>
      <c r="G45" s="41">
        <v>50</v>
      </c>
      <c r="H45" s="50">
        <f>F45*G45/100</f>
        <v>236850838.84999999</v>
      </c>
      <c r="I45" s="50">
        <f>F45-H45</f>
        <v>236850838.84999999</v>
      </c>
      <c r="J45" s="50"/>
      <c r="K45" s="50"/>
      <c r="L45" s="50"/>
      <c r="M45" s="50">
        <v>0</v>
      </c>
      <c r="N45" s="50">
        <f t="shared" si="1"/>
        <v>0</v>
      </c>
      <c r="O45" s="114"/>
      <c r="P45" s="95"/>
      <c r="Q45" s="95"/>
      <c r="R45" s="33"/>
      <c r="S45" s="33"/>
    </row>
    <row r="46" spans="1:19" s="31" customFormat="1" x14ac:dyDescent="0.25">
      <c r="A46" s="35"/>
      <c r="B46" s="51" t="s">
        <v>23</v>
      </c>
      <c r="C46" s="35">
        <v>4</v>
      </c>
      <c r="D46" s="55">
        <v>26.770200000000003</v>
      </c>
      <c r="E46" s="102">
        <v>2685</v>
      </c>
      <c r="F46" s="161">
        <v>1591648.6</v>
      </c>
      <c r="G46" s="41">
        <v>100</v>
      </c>
      <c r="H46" s="50">
        <f>F46*G46/100</f>
        <v>1591648.6</v>
      </c>
      <c r="I46" s="50">
        <f>F46-H46</f>
        <v>0</v>
      </c>
      <c r="J46" s="50">
        <f t="shared" si="6"/>
        <v>592.79277467411544</v>
      </c>
      <c r="K46" s="50">
        <f>$J$11*$J$19-J46</f>
        <v>1804.978764701116</v>
      </c>
      <c r="L46" s="50">
        <f>IF(K46&gt;0,$J$7*$J$8*(K46/$K$19),0)+$J$7*$J$9*(E46/$E$19)+$J$7*$J$10*(D46/$D$19)</f>
        <v>2447062.8681536047</v>
      </c>
      <c r="M46" s="50"/>
      <c r="N46" s="50">
        <f t="shared" si="1"/>
        <v>2447062.8681536047</v>
      </c>
      <c r="O46" s="114"/>
      <c r="P46" s="95"/>
      <c r="Q46" s="95"/>
      <c r="R46" s="33"/>
      <c r="S46" s="33"/>
    </row>
    <row r="47" spans="1:19" s="31" customFormat="1" x14ac:dyDescent="0.25">
      <c r="A47" s="35"/>
      <c r="B47" s="51" t="s">
        <v>24</v>
      </c>
      <c r="C47" s="35">
        <v>4</v>
      </c>
      <c r="D47" s="55">
        <v>9.8067999999999991</v>
      </c>
      <c r="E47" s="102">
        <v>1128</v>
      </c>
      <c r="F47" s="161">
        <v>950741.9</v>
      </c>
      <c r="G47" s="41">
        <v>100</v>
      </c>
      <c r="H47" s="50">
        <f>F47*G47/100</f>
        <v>950741.9</v>
      </c>
      <c r="I47" s="50">
        <f>F47-H47</f>
        <v>0</v>
      </c>
      <c r="J47" s="50">
        <f t="shared" si="6"/>
        <v>842.85629432624114</v>
      </c>
      <c r="K47" s="50">
        <f>$J$11*$J$19-J47</f>
        <v>1554.9152450489903</v>
      </c>
      <c r="L47" s="50">
        <f>IF(K47&gt;0,$J$7*$J$8*(K47/$K$19),0)+$J$7*$J$9*(E47/$E$19)+$J$7*$J$10*(D47/$D$19)</f>
        <v>1665023.3086959501</v>
      </c>
      <c r="M47" s="50"/>
      <c r="N47" s="50">
        <f t="shared" si="1"/>
        <v>1665023.3086959501</v>
      </c>
      <c r="O47" s="114"/>
      <c r="P47" s="95"/>
      <c r="Q47" s="95"/>
      <c r="R47" s="33"/>
      <c r="S47" s="33"/>
    </row>
    <row r="48" spans="1:19" s="31" customFormat="1" x14ac:dyDescent="0.25">
      <c r="A48" s="35"/>
      <c r="B48" s="51"/>
      <c r="C48" s="35"/>
      <c r="D48" s="55">
        <v>0</v>
      </c>
      <c r="E48" s="104"/>
      <c r="F48" s="42"/>
      <c r="G48" s="41"/>
      <c r="H48" s="42">
        <f>H49+H50</f>
        <v>107803140.34999999</v>
      </c>
      <c r="I48" s="42"/>
      <c r="J48" s="42"/>
      <c r="K48" s="50"/>
      <c r="L48" s="50"/>
      <c r="M48" s="50"/>
      <c r="N48" s="50"/>
      <c r="O48" s="114"/>
      <c r="P48" s="95"/>
      <c r="Q48" s="95"/>
      <c r="R48" s="33"/>
      <c r="S48" s="33"/>
    </row>
    <row r="49" spans="1:19" s="31" customFormat="1" x14ac:dyDescent="0.25">
      <c r="A49" s="30" t="s">
        <v>25</v>
      </c>
      <c r="B49" s="43" t="s">
        <v>2</v>
      </c>
      <c r="C49" s="44"/>
      <c r="D49" s="3">
        <v>887.6182</v>
      </c>
      <c r="E49" s="105">
        <f>E50</f>
        <v>57718</v>
      </c>
      <c r="F49" s="37">
        <f t="shared" ref="F49" si="9">F51</f>
        <v>0</v>
      </c>
      <c r="G49" s="37"/>
      <c r="H49" s="37">
        <f>H51</f>
        <v>10886443.15</v>
      </c>
      <c r="I49" s="37">
        <f>I51</f>
        <v>-10886443.15</v>
      </c>
      <c r="J49" s="37"/>
      <c r="K49" s="50"/>
      <c r="L49" s="50"/>
      <c r="M49" s="46">
        <f>M51</f>
        <v>25219752.159719072</v>
      </c>
      <c r="N49" s="37">
        <f t="shared" si="1"/>
        <v>25219752.159719072</v>
      </c>
      <c r="O49" s="114"/>
      <c r="P49" s="95"/>
      <c r="Q49" s="95"/>
      <c r="R49" s="33"/>
      <c r="S49" s="33"/>
    </row>
    <row r="50" spans="1:19" s="31" customFormat="1" x14ac:dyDescent="0.25">
      <c r="A50" s="30" t="s">
        <v>25</v>
      </c>
      <c r="B50" s="43" t="s">
        <v>3</v>
      </c>
      <c r="C50" s="44"/>
      <c r="D50" s="3">
        <v>887.6182</v>
      </c>
      <c r="E50" s="105">
        <f>SUM(E52:E77)</f>
        <v>57718</v>
      </c>
      <c r="F50" s="37">
        <f t="shared" ref="F50" si="10">SUM(F52:F77)</f>
        <v>118689583.5</v>
      </c>
      <c r="G50" s="37"/>
      <c r="H50" s="37">
        <f>SUM(H52:H77)</f>
        <v>96916697.199999988</v>
      </c>
      <c r="I50" s="37">
        <f>SUM(I52:I77)</f>
        <v>21772886.300000001</v>
      </c>
      <c r="J50" s="37"/>
      <c r="K50" s="50"/>
      <c r="L50" s="37">
        <f>SUM(L52:L77)</f>
        <v>45535976.346287057</v>
      </c>
      <c r="M50" s="46"/>
      <c r="N50" s="37">
        <f t="shared" si="1"/>
        <v>45535976.346287057</v>
      </c>
      <c r="O50" s="114"/>
      <c r="P50" s="95"/>
      <c r="Q50" s="95"/>
      <c r="R50" s="33"/>
      <c r="S50" s="33"/>
    </row>
    <row r="51" spans="1:19" s="31" customFormat="1" x14ac:dyDescent="0.25">
      <c r="A51" s="35"/>
      <c r="B51" s="51" t="s">
        <v>26</v>
      </c>
      <c r="C51" s="35">
        <v>2</v>
      </c>
      <c r="D51" s="55">
        <v>0</v>
      </c>
      <c r="E51" s="104"/>
      <c r="F51" s="50"/>
      <c r="G51" s="41">
        <v>25</v>
      </c>
      <c r="H51" s="50">
        <f>F52*G51/100</f>
        <v>10886443.15</v>
      </c>
      <c r="I51" s="50">
        <f t="shared" ref="I51:I77" si="11">F51-H51</f>
        <v>-10886443.15</v>
      </c>
      <c r="J51" s="50"/>
      <c r="K51" s="50"/>
      <c r="L51" s="50"/>
      <c r="M51" s="50">
        <f>($L$7*$L$8*E49/$L$10)+($L$7*$L$9*D49/$L$11)</f>
        <v>25219752.159719072</v>
      </c>
      <c r="N51" s="50">
        <f t="shared" si="1"/>
        <v>25219752.159719072</v>
      </c>
      <c r="O51" s="114"/>
      <c r="P51" s="95"/>
      <c r="Q51" s="95"/>
      <c r="R51" s="33"/>
      <c r="S51" s="33"/>
    </row>
    <row r="52" spans="1:19" s="31" customFormat="1" x14ac:dyDescent="0.25">
      <c r="A52" s="35"/>
      <c r="B52" s="51" t="s">
        <v>25</v>
      </c>
      <c r="C52" s="35">
        <v>3</v>
      </c>
      <c r="D52" s="54">
        <v>51.925899999999999</v>
      </c>
      <c r="E52" s="102">
        <v>8579</v>
      </c>
      <c r="F52" s="162">
        <v>43545772.600000001</v>
      </c>
      <c r="G52" s="41">
        <v>50</v>
      </c>
      <c r="H52" s="50">
        <f t="shared" ref="H52:H77" si="12">F52*G52/100</f>
        <v>21772886.300000001</v>
      </c>
      <c r="I52" s="50">
        <f t="shared" si="11"/>
        <v>21772886.300000001</v>
      </c>
      <c r="J52" s="50">
        <f t="shared" si="6"/>
        <v>5075.8564634572795</v>
      </c>
      <c r="K52" s="50">
        <f t="shared" ref="K52:K77" si="13">$J$11*$J$19-J52</f>
        <v>-2678.084924082048</v>
      </c>
      <c r="L52" s="50">
        <f t="shared" ref="L52:L77" si="14">IF(K52&gt;0,$J$7*$J$8*(K52/$K$19),0)+$J$7*$J$9*(E52/$E$19)+$J$7*$J$10*(D52/$D$19)</f>
        <v>2940930.1428545471</v>
      </c>
      <c r="M52" s="46"/>
      <c r="N52" s="50">
        <f t="shared" si="1"/>
        <v>2940930.1428545471</v>
      </c>
      <c r="O52" s="114"/>
      <c r="P52" s="95"/>
      <c r="Q52" s="95"/>
      <c r="R52" s="33"/>
      <c r="S52" s="33"/>
    </row>
    <row r="53" spans="1:19" s="31" customFormat="1" x14ac:dyDescent="0.25">
      <c r="A53" s="35"/>
      <c r="B53" s="51" t="s">
        <v>27</v>
      </c>
      <c r="C53" s="35">
        <v>4</v>
      </c>
      <c r="D53" s="55">
        <v>16.3126</v>
      </c>
      <c r="E53" s="102">
        <v>752</v>
      </c>
      <c r="F53" s="162">
        <v>1256942.7</v>
      </c>
      <c r="G53" s="41">
        <v>100</v>
      </c>
      <c r="H53" s="50">
        <f t="shared" si="12"/>
        <v>1256942.7</v>
      </c>
      <c r="I53" s="50">
        <f t="shared" si="11"/>
        <v>0</v>
      </c>
      <c r="J53" s="50">
        <f t="shared" si="6"/>
        <v>1671.4663563829786</v>
      </c>
      <c r="K53" s="50">
        <f t="shared" si="13"/>
        <v>726.30518299225287</v>
      </c>
      <c r="L53" s="50">
        <f t="shared" si="14"/>
        <v>917628.71511327801</v>
      </c>
      <c r="M53" s="50"/>
      <c r="N53" s="50">
        <f t="shared" si="1"/>
        <v>917628.71511327801</v>
      </c>
      <c r="O53" s="114"/>
      <c r="P53" s="95"/>
      <c r="Q53" s="95"/>
      <c r="R53" s="33"/>
      <c r="S53" s="33"/>
    </row>
    <row r="54" spans="1:19" s="31" customFormat="1" x14ac:dyDescent="0.25">
      <c r="A54" s="35"/>
      <c r="B54" s="51" t="s">
        <v>28</v>
      </c>
      <c r="C54" s="35">
        <v>4</v>
      </c>
      <c r="D54" s="55">
        <v>30.464199999999998</v>
      </c>
      <c r="E54" s="102">
        <v>3810</v>
      </c>
      <c r="F54" s="162">
        <v>7539609.0999999996</v>
      </c>
      <c r="G54" s="41">
        <v>100</v>
      </c>
      <c r="H54" s="50">
        <f t="shared" si="12"/>
        <v>7539609.0999999996</v>
      </c>
      <c r="I54" s="50">
        <f t="shared" si="11"/>
        <v>0</v>
      </c>
      <c r="J54" s="50">
        <f t="shared" si="6"/>
        <v>1978.9000262467191</v>
      </c>
      <c r="K54" s="50">
        <f t="shared" si="13"/>
        <v>418.87151312851233</v>
      </c>
      <c r="L54" s="50">
        <f t="shared" si="14"/>
        <v>1690384.0249645035</v>
      </c>
      <c r="M54" s="50"/>
      <c r="N54" s="50">
        <f t="shared" si="1"/>
        <v>1690384.0249645035</v>
      </c>
      <c r="O54" s="114"/>
      <c r="P54" s="95"/>
      <c r="Q54" s="95"/>
      <c r="R54" s="33"/>
      <c r="S54" s="33"/>
    </row>
    <row r="55" spans="1:19" s="31" customFormat="1" x14ac:dyDescent="0.25">
      <c r="A55" s="35"/>
      <c r="B55" s="51" t="s">
        <v>29</v>
      </c>
      <c r="C55" s="35">
        <v>4</v>
      </c>
      <c r="D55" s="55">
        <v>21.542500000000004</v>
      </c>
      <c r="E55" s="102">
        <v>978</v>
      </c>
      <c r="F55" s="162">
        <v>945387.3</v>
      </c>
      <c r="G55" s="41">
        <v>100</v>
      </c>
      <c r="H55" s="50">
        <f t="shared" si="12"/>
        <v>945387.3</v>
      </c>
      <c r="I55" s="50">
        <f t="shared" si="11"/>
        <v>0</v>
      </c>
      <c r="J55" s="50">
        <f t="shared" si="6"/>
        <v>966.65368098159513</v>
      </c>
      <c r="K55" s="50">
        <f t="shared" si="13"/>
        <v>1431.1178583936362</v>
      </c>
      <c r="L55" s="50">
        <f t="shared" si="14"/>
        <v>1589740.5660411101</v>
      </c>
      <c r="M55" s="50"/>
      <c r="N55" s="50">
        <f t="shared" si="1"/>
        <v>1589740.5660411101</v>
      </c>
      <c r="O55" s="114"/>
      <c r="P55" s="95"/>
      <c r="Q55" s="95"/>
      <c r="R55" s="33"/>
      <c r="S55" s="33"/>
    </row>
    <row r="56" spans="1:19" s="31" customFormat="1" x14ac:dyDescent="0.25">
      <c r="A56" s="35"/>
      <c r="B56" s="51" t="s">
        <v>30</v>
      </c>
      <c r="C56" s="35">
        <v>4</v>
      </c>
      <c r="D56" s="55">
        <v>50.992299999999993</v>
      </c>
      <c r="E56" s="102">
        <v>2928</v>
      </c>
      <c r="F56" s="162">
        <v>4135141.4</v>
      </c>
      <c r="G56" s="41">
        <v>100</v>
      </c>
      <c r="H56" s="50">
        <f t="shared" si="12"/>
        <v>4135141.4</v>
      </c>
      <c r="I56" s="50">
        <f t="shared" si="11"/>
        <v>0</v>
      </c>
      <c r="J56" s="50">
        <f t="shared" si="6"/>
        <v>1412.275068306011</v>
      </c>
      <c r="K56" s="50">
        <f t="shared" si="13"/>
        <v>985.49647106922043</v>
      </c>
      <c r="L56" s="50">
        <f t="shared" si="14"/>
        <v>2003765.3415927675</v>
      </c>
      <c r="M56" s="50"/>
      <c r="N56" s="50">
        <f t="shared" si="1"/>
        <v>2003765.3415927675</v>
      </c>
      <c r="O56" s="114"/>
      <c r="P56" s="95"/>
      <c r="Q56" s="95"/>
      <c r="R56" s="33"/>
      <c r="S56" s="33"/>
    </row>
    <row r="57" spans="1:19" s="31" customFormat="1" x14ac:dyDescent="0.25">
      <c r="A57" s="35"/>
      <c r="B57" s="51" t="s">
        <v>31</v>
      </c>
      <c r="C57" s="35">
        <v>4</v>
      </c>
      <c r="D57" s="55">
        <v>19.139800000000001</v>
      </c>
      <c r="E57" s="102">
        <v>1251</v>
      </c>
      <c r="F57" s="162">
        <v>2089485.4</v>
      </c>
      <c r="G57" s="41">
        <v>100</v>
      </c>
      <c r="H57" s="50">
        <f t="shared" si="12"/>
        <v>2089485.4</v>
      </c>
      <c r="I57" s="50">
        <f t="shared" si="11"/>
        <v>0</v>
      </c>
      <c r="J57" s="50">
        <f t="shared" si="6"/>
        <v>1670.2521183053557</v>
      </c>
      <c r="K57" s="50">
        <f t="shared" si="13"/>
        <v>727.51942106987576</v>
      </c>
      <c r="L57" s="50">
        <f t="shared" si="14"/>
        <v>1088504.9864642206</v>
      </c>
      <c r="M57" s="50"/>
      <c r="N57" s="50">
        <f t="shared" si="1"/>
        <v>1088504.9864642206</v>
      </c>
      <c r="O57" s="114"/>
      <c r="P57" s="95"/>
      <c r="Q57" s="95"/>
      <c r="R57" s="33"/>
      <c r="S57" s="33"/>
    </row>
    <row r="58" spans="1:19" s="31" customFormat="1" x14ac:dyDescent="0.25">
      <c r="A58" s="35"/>
      <c r="B58" s="51" t="s">
        <v>32</v>
      </c>
      <c r="C58" s="35">
        <v>4</v>
      </c>
      <c r="D58" s="55">
        <v>47.591800000000006</v>
      </c>
      <c r="E58" s="102">
        <v>1335</v>
      </c>
      <c r="F58" s="162">
        <v>1143892.2</v>
      </c>
      <c r="G58" s="41">
        <v>100</v>
      </c>
      <c r="H58" s="50">
        <f t="shared" si="12"/>
        <v>1143892.2</v>
      </c>
      <c r="I58" s="50">
        <f t="shared" si="11"/>
        <v>0</v>
      </c>
      <c r="J58" s="50">
        <f t="shared" si="6"/>
        <v>856.84808988764041</v>
      </c>
      <c r="K58" s="50">
        <f t="shared" si="13"/>
        <v>1540.9234494875909</v>
      </c>
      <c r="L58" s="50">
        <f t="shared" si="14"/>
        <v>1945623.9418386233</v>
      </c>
      <c r="M58" s="50"/>
      <c r="N58" s="50">
        <f t="shared" si="1"/>
        <v>1945623.9418386233</v>
      </c>
      <c r="O58" s="114"/>
      <c r="P58" s="95"/>
      <c r="Q58" s="95"/>
      <c r="R58" s="33"/>
      <c r="S58" s="33"/>
    </row>
    <row r="59" spans="1:19" s="31" customFormat="1" x14ac:dyDescent="0.25">
      <c r="A59" s="35"/>
      <c r="B59" s="51" t="s">
        <v>727</v>
      </c>
      <c r="C59" s="35">
        <v>4</v>
      </c>
      <c r="D59" s="56">
        <v>28.288899999999998</v>
      </c>
      <c r="E59" s="102">
        <v>979</v>
      </c>
      <c r="F59" s="162">
        <v>907966.3</v>
      </c>
      <c r="G59" s="41">
        <v>100</v>
      </c>
      <c r="H59" s="50">
        <f t="shared" si="12"/>
        <v>907966.3</v>
      </c>
      <c r="I59" s="50">
        <f t="shared" si="11"/>
        <v>0</v>
      </c>
      <c r="J59" s="50">
        <f t="shared" si="6"/>
        <v>927.44259448416756</v>
      </c>
      <c r="K59" s="50">
        <f t="shared" si="13"/>
        <v>1470.3289448910639</v>
      </c>
      <c r="L59" s="50">
        <f t="shared" si="14"/>
        <v>1662637.4132683405</v>
      </c>
      <c r="M59" s="50"/>
      <c r="N59" s="50">
        <f t="shared" si="1"/>
        <v>1662637.4132683405</v>
      </c>
      <c r="O59" s="114"/>
      <c r="P59" s="95"/>
      <c r="Q59" s="95"/>
      <c r="R59" s="33"/>
      <c r="S59" s="33"/>
    </row>
    <row r="60" spans="1:19" s="31" customFormat="1" x14ac:dyDescent="0.25">
      <c r="A60" s="35"/>
      <c r="B60" s="51" t="s">
        <v>728</v>
      </c>
      <c r="C60" s="35">
        <v>4</v>
      </c>
      <c r="D60" s="55">
        <v>39.7697</v>
      </c>
      <c r="E60" s="102">
        <v>1462</v>
      </c>
      <c r="F60" s="162">
        <v>1159483.3</v>
      </c>
      <c r="G60" s="41">
        <v>100</v>
      </c>
      <c r="H60" s="50">
        <f t="shared" si="12"/>
        <v>1159483.3</v>
      </c>
      <c r="I60" s="50">
        <f t="shared" si="11"/>
        <v>0</v>
      </c>
      <c r="J60" s="50">
        <f t="shared" si="6"/>
        <v>793.08023255813953</v>
      </c>
      <c r="K60" s="50">
        <f t="shared" si="13"/>
        <v>1604.691306817092</v>
      </c>
      <c r="L60" s="50">
        <f t="shared" si="14"/>
        <v>1988881.2411731197</v>
      </c>
      <c r="M60" s="50"/>
      <c r="N60" s="50">
        <f t="shared" si="1"/>
        <v>1988881.2411731197</v>
      </c>
      <c r="O60" s="114"/>
      <c r="P60" s="95"/>
      <c r="Q60" s="95"/>
      <c r="R60" s="33"/>
      <c r="S60" s="33"/>
    </row>
    <row r="61" spans="1:19" s="31" customFormat="1" x14ac:dyDescent="0.25">
      <c r="A61" s="35"/>
      <c r="B61" s="51" t="s">
        <v>33</v>
      </c>
      <c r="C61" s="35">
        <v>4</v>
      </c>
      <c r="D61" s="55">
        <v>25.625900000000001</v>
      </c>
      <c r="E61" s="102">
        <v>1168</v>
      </c>
      <c r="F61" s="162">
        <v>609639.69999999995</v>
      </c>
      <c r="G61" s="41">
        <v>100</v>
      </c>
      <c r="H61" s="50">
        <f t="shared" si="12"/>
        <v>609639.69999999995</v>
      </c>
      <c r="I61" s="50">
        <f t="shared" si="11"/>
        <v>0</v>
      </c>
      <c r="J61" s="50">
        <f t="shared" si="6"/>
        <v>521.95179794520539</v>
      </c>
      <c r="K61" s="50">
        <f t="shared" si="13"/>
        <v>1875.8197414300262</v>
      </c>
      <c r="L61" s="50">
        <f t="shared" si="14"/>
        <v>2033064.9141609012</v>
      </c>
      <c r="M61" s="50"/>
      <c r="N61" s="50">
        <f t="shared" si="1"/>
        <v>2033064.9141609012</v>
      </c>
      <c r="O61" s="114"/>
      <c r="P61" s="95"/>
      <c r="Q61" s="95"/>
      <c r="R61" s="33"/>
      <c r="S61" s="33"/>
    </row>
    <row r="62" spans="1:19" s="31" customFormat="1" x14ac:dyDescent="0.25">
      <c r="A62" s="35"/>
      <c r="B62" s="51" t="s">
        <v>34</v>
      </c>
      <c r="C62" s="35">
        <v>4</v>
      </c>
      <c r="D62" s="54">
        <v>11.449</v>
      </c>
      <c r="E62" s="102">
        <v>2790</v>
      </c>
      <c r="F62" s="162">
        <v>4285394.9000000004</v>
      </c>
      <c r="G62" s="41">
        <v>100</v>
      </c>
      <c r="H62" s="50">
        <f t="shared" si="12"/>
        <v>4285394.9000000004</v>
      </c>
      <c r="I62" s="50">
        <f t="shared" si="11"/>
        <v>0</v>
      </c>
      <c r="J62" s="50">
        <f t="shared" si="6"/>
        <v>1535.9838351254482</v>
      </c>
      <c r="K62" s="50">
        <f t="shared" si="13"/>
        <v>861.78770424978325</v>
      </c>
      <c r="L62" s="50">
        <f t="shared" si="14"/>
        <v>1622044.7872568218</v>
      </c>
      <c r="M62" s="50"/>
      <c r="N62" s="50">
        <f t="shared" si="1"/>
        <v>1622044.7872568218</v>
      </c>
      <c r="O62" s="114"/>
      <c r="P62" s="95"/>
      <c r="Q62" s="95"/>
      <c r="R62" s="33"/>
      <c r="S62" s="33"/>
    </row>
    <row r="63" spans="1:19" s="31" customFormat="1" x14ac:dyDescent="0.25">
      <c r="A63" s="35"/>
      <c r="B63" s="51" t="s">
        <v>35</v>
      </c>
      <c r="C63" s="35">
        <v>4</v>
      </c>
      <c r="D63" s="55">
        <v>50.058299999999996</v>
      </c>
      <c r="E63" s="102">
        <v>2552</v>
      </c>
      <c r="F63" s="162">
        <v>1782424.4</v>
      </c>
      <c r="G63" s="41">
        <v>100</v>
      </c>
      <c r="H63" s="50">
        <f t="shared" si="12"/>
        <v>1782424.4</v>
      </c>
      <c r="I63" s="50">
        <f t="shared" si="11"/>
        <v>0</v>
      </c>
      <c r="J63" s="50">
        <f t="shared" si="6"/>
        <v>698.44216300940434</v>
      </c>
      <c r="K63" s="50">
        <f t="shared" si="13"/>
        <v>1699.3293763658271</v>
      </c>
      <c r="L63" s="50">
        <f t="shared" si="14"/>
        <v>2461574.8947039922</v>
      </c>
      <c r="M63" s="50"/>
      <c r="N63" s="50">
        <f t="shared" si="1"/>
        <v>2461574.8947039922</v>
      </c>
      <c r="O63" s="114"/>
      <c r="P63" s="95"/>
      <c r="Q63" s="95"/>
      <c r="R63" s="33"/>
      <c r="S63" s="33"/>
    </row>
    <row r="64" spans="1:19" s="31" customFormat="1" x14ac:dyDescent="0.25">
      <c r="A64" s="35"/>
      <c r="B64" s="51" t="s">
        <v>729</v>
      </c>
      <c r="C64" s="35">
        <v>4</v>
      </c>
      <c r="D64" s="55">
        <v>39.081300000000006</v>
      </c>
      <c r="E64" s="102">
        <v>2504</v>
      </c>
      <c r="F64" s="162">
        <v>2082689.3</v>
      </c>
      <c r="G64" s="41">
        <v>100</v>
      </c>
      <c r="H64" s="50">
        <f t="shared" si="12"/>
        <v>2082689.3</v>
      </c>
      <c r="I64" s="50">
        <f t="shared" si="11"/>
        <v>0</v>
      </c>
      <c r="J64" s="50">
        <f t="shared" si="6"/>
        <v>831.74492811501602</v>
      </c>
      <c r="K64" s="50">
        <f t="shared" si="13"/>
        <v>1566.0266112602153</v>
      </c>
      <c r="L64" s="50">
        <f t="shared" si="14"/>
        <v>2272431.4946888215</v>
      </c>
      <c r="M64" s="50"/>
      <c r="N64" s="50">
        <f t="shared" si="1"/>
        <v>2272431.4946888215</v>
      </c>
      <c r="O64" s="114"/>
      <c r="P64" s="95"/>
      <c r="Q64" s="95"/>
      <c r="R64" s="33"/>
      <c r="S64" s="33"/>
    </row>
    <row r="65" spans="1:19" s="31" customFormat="1" x14ac:dyDescent="0.25">
      <c r="A65" s="35"/>
      <c r="B65" s="51" t="s">
        <v>36</v>
      </c>
      <c r="C65" s="35">
        <v>4</v>
      </c>
      <c r="D65" s="55">
        <v>85.867999999999981</v>
      </c>
      <c r="E65" s="102">
        <v>3665</v>
      </c>
      <c r="F65" s="162">
        <v>5177588.4000000004</v>
      </c>
      <c r="G65" s="41">
        <v>100</v>
      </c>
      <c r="H65" s="50">
        <f t="shared" si="12"/>
        <v>5177588.4000000004</v>
      </c>
      <c r="I65" s="50">
        <f t="shared" si="11"/>
        <v>0</v>
      </c>
      <c r="J65" s="50">
        <f t="shared" si="6"/>
        <v>1412.7117053206005</v>
      </c>
      <c r="K65" s="50">
        <f t="shared" si="13"/>
        <v>985.05983405463098</v>
      </c>
      <c r="L65" s="50">
        <f t="shared" si="14"/>
        <v>2440037.2285309732</v>
      </c>
      <c r="M65" s="50"/>
      <c r="N65" s="50">
        <f t="shared" si="1"/>
        <v>2440037.2285309732</v>
      </c>
      <c r="O65" s="114"/>
      <c r="P65" s="95"/>
      <c r="Q65" s="95"/>
      <c r="R65" s="33"/>
      <c r="S65" s="33"/>
    </row>
    <row r="66" spans="1:19" s="31" customFormat="1" x14ac:dyDescent="0.25">
      <c r="A66" s="35"/>
      <c r="B66" s="51" t="s">
        <v>37</v>
      </c>
      <c r="C66" s="35">
        <v>4</v>
      </c>
      <c r="D66" s="55">
        <v>12.793399999999998</v>
      </c>
      <c r="E66" s="102">
        <v>1525</v>
      </c>
      <c r="F66" s="162">
        <v>2523589</v>
      </c>
      <c r="G66" s="41">
        <v>100</v>
      </c>
      <c r="H66" s="50">
        <f t="shared" si="12"/>
        <v>2523589</v>
      </c>
      <c r="I66" s="50">
        <f t="shared" si="11"/>
        <v>0</v>
      </c>
      <c r="J66" s="50">
        <f t="shared" si="6"/>
        <v>1654.8124590163934</v>
      </c>
      <c r="K66" s="50">
        <f t="shared" si="13"/>
        <v>742.95908035883804</v>
      </c>
      <c r="L66" s="50">
        <f t="shared" si="14"/>
        <v>1146527.3529638182</v>
      </c>
      <c r="M66" s="50"/>
      <c r="N66" s="50">
        <f t="shared" si="1"/>
        <v>1146527.3529638182</v>
      </c>
      <c r="O66" s="114"/>
      <c r="P66" s="95"/>
      <c r="Q66" s="95"/>
      <c r="R66" s="33"/>
      <c r="S66" s="33"/>
    </row>
    <row r="67" spans="1:19" s="31" customFormat="1" x14ac:dyDescent="0.25">
      <c r="A67" s="35"/>
      <c r="B67" s="51" t="s">
        <v>38</v>
      </c>
      <c r="C67" s="35">
        <v>4</v>
      </c>
      <c r="D67" s="55">
        <v>66.075299999999999</v>
      </c>
      <c r="E67" s="102">
        <v>3867</v>
      </c>
      <c r="F67" s="162">
        <v>13682428.1</v>
      </c>
      <c r="G67" s="41">
        <v>100</v>
      </c>
      <c r="H67" s="50">
        <f t="shared" si="12"/>
        <v>13682428.1</v>
      </c>
      <c r="I67" s="50">
        <f t="shared" si="11"/>
        <v>0</v>
      </c>
      <c r="J67" s="50">
        <f t="shared" si="6"/>
        <v>3538.253969485389</v>
      </c>
      <c r="K67" s="50">
        <f t="shared" si="13"/>
        <v>-1140.4824301101576</v>
      </c>
      <c r="L67" s="50">
        <f t="shared" si="14"/>
        <v>1583735.8490760112</v>
      </c>
      <c r="M67" s="50"/>
      <c r="N67" s="50">
        <f t="shared" si="1"/>
        <v>1583735.8490760112</v>
      </c>
      <c r="O67" s="114"/>
      <c r="P67" s="95"/>
      <c r="Q67" s="95"/>
      <c r="R67" s="33"/>
      <c r="S67" s="33"/>
    </row>
    <row r="68" spans="1:19" s="31" customFormat="1" x14ac:dyDescent="0.25">
      <c r="A68" s="35"/>
      <c r="B68" s="51" t="s">
        <v>39</v>
      </c>
      <c r="C68" s="35">
        <v>4</v>
      </c>
      <c r="D68" s="55">
        <v>4.5788000000000002</v>
      </c>
      <c r="E68" s="102">
        <v>1035</v>
      </c>
      <c r="F68" s="162">
        <v>1824461</v>
      </c>
      <c r="G68" s="41">
        <v>100</v>
      </c>
      <c r="H68" s="50">
        <f t="shared" si="12"/>
        <v>1824461</v>
      </c>
      <c r="I68" s="50">
        <f t="shared" si="11"/>
        <v>0</v>
      </c>
      <c r="J68" s="50">
        <f t="shared" si="6"/>
        <v>1762.7642512077296</v>
      </c>
      <c r="K68" s="50">
        <f t="shared" si="13"/>
        <v>635.00728816750188</v>
      </c>
      <c r="L68" s="50">
        <f t="shared" si="14"/>
        <v>859303.98666926078</v>
      </c>
      <c r="M68" s="50"/>
      <c r="N68" s="50">
        <f t="shared" si="1"/>
        <v>859303.98666926078</v>
      </c>
      <c r="O68" s="114"/>
      <c r="P68" s="95"/>
      <c r="Q68" s="95"/>
      <c r="R68" s="33"/>
      <c r="S68" s="33"/>
    </row>
    <row r="69" spans="1:19" s="31" customFormat="1" x14ac:dyDescent="0.25">
      <c r="A69" s="35"/>
      <c r="B69" s="51" t="s">
        <v>40</v>
      </c>
      <c r="C69" s="35">
        <v>4</v>
      </c>
      <c r="D69" s="55">
        <v>17.041400000000003</v>
      </c>
      <c r="E69" s="102">
        <v>253</v>
      </c>
      <c r="F69" s="162">
        <v>120282.8</v>
      </c>
      <c r="G69" s="41">
        <v>100</v>
      </c>
      <c r="H69" s="50">
        <f t="shared" si="12"/>
        <v>120282.8</v>
      </c>
      <c r="I69" s="50">
        <f t="shared" si="11"/>
        <v>0</v>
      </c>
      <c r="J69" s="50">
        <f t="shared" si="6"/>
        <v>475.42608695652177</v>
      </c>
      <c r="K69" s="50">
        <f t="shared" si="13"/>
        <v>1922.3454524187096</v>
      </c>
      <c r="L69" s="50">
        <f t="shared" si="14"/>
        <v>1738681.5832050031</v>
      </c>
      <c r="M69" s="50"/>
      <c r="N69" s="50">
        <f t="shared" si="1"/>
        <v>1738681.5832050031</v>
      </c>
      <c r="O69" s="114"/>
      <c r="P69" s="95"/>
      <c r="Q69" s="95"/>
      <c r="R69" s="33"/>
      <c r="S69" s="33"/>
    </row>
    <row r="70" spans="1:19" s="31" customFormat="1" x14ac:dyDescent="0.25">
      <c r="A70" s="35"/>
      <c r="B70" s="51" t="s">
        <v>41</v>
      </c>
      <c r="C70" s="35">
        <v>4</v>
      </c>
      <c r="D70" s="55">
        <v>34.765100000000004</v>
      </c>
      <c r="E70" s="102">
        <v>2312</v>
      </c>
      <c r="F70" s="162">
        <v>2431096.4</v>
      </c>
      <c r="G70" s="41">
        <v>100</v>
      </c>
      <c r="H70" s="50">
        <f t="shared" si="12"/>
        <v>2431096.4</v>
      </c>
      <c r="I70" s="50">
        <f t="shared" si="11"/>
        <v>0</v>
      </c>
      <c r="J70" s="50">
        <f t="shared" si="6"/>
        <v>1051.5122837370243</v>
      </c>
      <c r="K70" s="50">
        <f t="shared" si="13"/>
        <v>1346.2592556382072</v>
      </c>
      <c r="L70" s="50">
        <f t="shared" si="14"/>
        <v>2009404.3231589498</v>
      </c>
      <c r="M70" s="50"/>
      <c r="N70" s="50">
        <f t="shared" si="1"/>
        <v>2009404.3231589498</v>
      </c>
      <c r="O70" s="114"/>
      <c r="P70" s="95"/>
      <c r="Q70" s="95"/>
      <c r="R70" s="33"/>
      <c r="S70" s="33"/>
    </row>
    <row r="71" spans="1:19" s="31" customFormat="1" x14ac:dyDescent="0.25">
      <c r="A71" s="35"/>
      <c r="B71" s="51" t="s">
        <v>42</v>
      </c>
      <c r="C71" s="35">
        <v>4</v>
      </c>
      <c r="D71" s="55">
        <v>16.301500000000001</v>
      </c>
      <c r="E71" s="102">
        <v>1911</v>
      </c>
      <c r="F71" s="162">
        <v>4147800.8</v>
      </c>
      <c r="G71" s="41">
        <v>100</v>
      </c>
      <c r="H71" s="50">
        <f t="shared" si="12"/>
        <v>4147800.8</v>
      </c>
      <c r="I71" s="50">
        <f t="shared" si="11"/>
        <v>0</v>
      </c>
      <c r="J71" s="50">
        <f t="shared" si="6"/>
        <v>2170.4870748299318</v>
      </c>
      <c r="K71" s="50">
        <f t="shared" si="13"/>
        <v>227.28446454529967</v>
      </c>
      <c r="L71" s="50">
        <f t="shared" si="14"/>
        <v>867964.95526366355</v>
      </c>
      <c r="M71" s="50"/>
      <c r="N71" s="50">
        <f t="shared" si="1"/>
        <v>867964.95526366355</v>
      </c>
      <c r="O71" s="114"/>
      <c r="P71" s="95"/>
      <c r="Q71" s="95"/>
      <c r="R71" s="33"/>
      <c r="S71" s="33"/>
    </row>
    <row r="72" spans="1:19" s="31" customFormat="1" x14ac:dyDescent="0.25">
      <c r="A72" s="35"/>
      <c r="B72" s="51" t="s">
        <v>43</v>
      </c>
      <c r="C72" s="35">
        <v>4</v>
      </c>
      <c r="D72" s="55">
        <v>24.058299999999999</v>
      </c>
      <c r="E72" s="102">
        <v>1888</v>
      </c>
      <c r="F72" s="162">
        <v>1740060.8</v>
      </c>
      <c r="G72" s="41">
        <v>100</v>
      </c>
      <c r="H72" s="50">
        <f t="shared" si="12"/>
        <v>1740060.8</v>
      </c>
      <c r="I72" s="50">
        <f t="shared" si="11"/>
        <v>0</v>
      </c>
      <c r="J72" s="50">
        <f t="shared" si="6"/>
        <v>921.64237288135598</v>
      </c>
      <c r="K72" s="50">
        <f t="shared" si="13"/>
        <v>1476.1291664938753</v>
      </c>
      <c r="L72" s="50">
        <f t="shared" si="14"/>
        <v>1920077.8256700914</v>
      </c>
      <c r="M72" s="50"/>
      <c r="N72" s="50">
        <f t="shared" si="1"/>
        <v>1920077.8256700914</v>
      </c>
      <c r="O72" s="114"/>
      <c r="P72" s="95"/>
      <c r="Q72" s="95"/>
      <c r="R72" s="33"/>
      <c r="S72" s="33"/>
    </row>
    <row r="73" spans="1:19" s="31" customFormat="1" x14ac:dyDescent="0.25">
      <c r="A73" s="35"/>
      <c r="B73" s="51" t="s">
        <v>44</v>
      </c>
      <c r="C73" s="35">
        <v>4</v>
      </c>
      <c r="D73" s="55">
        <v>43.497700000000002</v>
      </c>
      <c r="E73" s="102">
        <v>2096</v>
      </c>
      <c r="F73" s="162">
        <v>1415058.5</v>
      </c>
      <c r="G73" s="41">
        <v>100</v>
      </c>
      <c r="H73" s="50">
        <f t="shared" si="12"/>
        <v>1415058.5</v>
      </c>
      <c r="I73" s="50">
        <f t="shared" si="11"/>
        <v>0</v>
      </c>
      <c r="J73" s="50">
        <f t="shared" si="6"/>
        <v>675.12333015267177</v>
      </c>
      <c r="K73" s="50">
        <f t="shared" si="13"/>
        <v>1722.6482092225597</v>
      </c>
      <c r="L73" s="50">
        <f t="shared" si="14"/>
        <v>2301166.7617205256</v>
      </c>
      <c r="M73" s="50"/>
      <c r="N73" s="50">
        <f t="shared" si="1"/>
        <v>2301166.7617205256</v>
      </c>
      <c r="O73" s="114"/>
      <c r="P73" s="95"/>
      <c r="Q73" s="95"/>
      <c r="R73" s="33"/>
      <c r="S73" s="33"/>
    </row>
    <row r="74" spans="1:19" s="31" customFormat="1" x14ac:dyDescent="0.25">
      <c r="A74" s="35"/>
      <c r="B74" s="51" t="s">
        <v>45</v>
      </c>
      <c r="C74" s="35">
        <v>4</v>
      </c>
      <c r="D74" s="55">
        <v>21.498699999999999</v>
      </c>
      <c r="E74" s="102">
        <v>865</v>
      </c>
      <c r="F74" s="162">
        <v>544355.80000000005</v>
      </c>
      <c r="G74" s="41">
        <v>100</v>
      </c>
      <c r="H74" s="50">
        <f t="shared" si="12"/>
        <v>544355.80000000005</v>
      </c>
      <c r="I74" s="50">
        <f t="shared" si="11"/>
        <v>0</v>
      </c>
      <c r="J74" s="50">
        <f t="shared" si="6"/>
        <v>629.31306358381505</v>
      </c>
      <c r="K74" s="50">
        <f t="shared" si="13"/>
        <v>1768.4584757914163</v>
      </c>
      <c r="L74" s="50">
        <f t="shared" si="14"/>
        <v>1828302.8226169355</v>
      </c>
      <c r="M74" s="50"/>
      <c r="N74" s="50">
        <f t="shared" si="1"/>
        <v>1828302.8226169355</v>
      </c>
      <c r="O74" s="114"/>
      <c r="P74" s="95"/>
      <c r="Q74" s="95"/>
      <c r="R74" s="33"/>
      <c r="S74" s="33"/>
    </row>
    <row r="75" spans="1:19" s="31" customFormat="1" x14ac:dyDescent="0.25">
      <c r="A75" s="35"/>
      <c r="B75" s="51" t="s">
        <v>730</v>
      </c>
      <c r="C75" s="35">
        <v>4</v>
      </c>
      <c r="D75" s="55">
        <v>57.078299999999999</v>
      </c>
      <c r="E75" s="102">
        <v>2464</v>
      </c>
      <c r="F75" s="162">
        <v>4117563.5</v>
      </c>
      <c r="G75" s="41">
        <v>100</v>
      </c>
      <c r="H75" s="50">
        <f t="shared" si="12"/>
        <v>4117563.5</v>
      </c>
      <c r="I75" s="50">
        <f t="shared" si="11"/>
        <v>0</v>
      </c>
      <c r="J75" s="50">
        <f t="shared" si="6"/>
        <v>1671.0890827922078</v>
      </c>
      <c r="K75" s="50">
        <f t="shared" si="13"/>
        <v>726.68245658302362</v>
      </c>
      <c r="L75" s="50">
        <f t="shared" si="14"/>
        <v>1688727.1635467124</v>
      </c>
      <c r="M75" s="50"/>
      <c r="N75" s="50">
        <f t="shared" si="1"/>
        <v>1688727.1635467124</v>
      </c>
      <c r="O75" s="114"/>
      <c r="P75" s="95"/>
      <c r="Q75" s="95"/>
      <c r="R75" s="33"/>
      <c r="S75" s="33"/>
    </row>
    <row r="76" spans="1:19" s="31" customFormat="1" x14ac:dyDescent="0.25">
      <c r="A76" s="35"/>
      <c r="B76" s="51" t="s">
        <v>46</v>
      </c>
      <c r="C76" s="35">
        <v>4</v>
      </c>
      <c r="D76" s="55">
        <v>44.555800000000005</v>
      </c>
      <c r="E76" s="102">
        <v>684</v>
      </c>
      <c r="F76" s="162">
        <v>964007</v>
      </c>
      <c r="G76" s="41">
        <v>100</v>
      </c>
      <c r="H76" s="50">
        <f t="shared" si="12"/>
        <v>964007</v>
      </c>
      <c r="I76" s="50">
        <f t="shared" si="11"/>
        <v>0</v>
      </c>
      <c r="J76" s="50">
        <f t="shared" si="6"/>
        <v>1409.3669590643274</v>
      </c>
      <c r="K76" s="50">
        <f t="shared" si="13"/>
        <v>988.40458031090407</v>
      </c>
      <c r="L76" s="50">
        <f t="shared" si="14"/>
        <v>1280090.4498189134</v>
      </c>
      <c r="M76" s="50"/>
      <c r="N76" s="50">
        <f t="shared" si="1"/>
        <v>1280090.4498189134</v>
      </c>
      <c r="O76" s="114"/>
      <c r="P76" s="95"/>
      <c r="Q76" s="95"/>
      <c r="R76" s="33"/>
      <c r="S76" s="33"/>
    </row>
    <row r="77" spans="1:19" s="31" customFormat="1" x14ac:dyDescent="0.25">
      <c r="A77" s="35"/>
      <c r="B77" s="51" t="s">
        <v>47</v>
      </c>
      <c r="C77" s="35">
        <v>4</v>
      </c>
      <c r="D77" s="55">
        <v>27.263699999999996</v>
      </c>
      <c r="E77" s="102">
        <v>4065</v>
      </c>
      <c r="F77" s="162">
        <v>8517462.8000000007</v>
      </c>
      <c r="G77" s="41">
        <v>100</v>
      </c>
      <c r="H77" s="50">
        <f t="shared" si="12"/>
        <v>8517462.8000000007</v>
      </c>
      <c r="I77" s="50">
        <f t="shared" si="11"/>
        <v>0</v>
      </c>
      <c r="J77" s="50">
        <f t="shared" si="6"/>
        <v>2095.3168019680197</v>
      </c>
      <c r="K77" s="50">
        <f t="shared" si="13"/>
        <v>302.45473740721172</v>
      </c>
      <c r="L77" s="50">
        <f t="shared" si="14"/>
        <v>1654743.5799251474</v>
      </c>
      <c r="M77" s="50"/>
      <c r="N77" s="50">
        <f t="shared" si="1"/>
        <v>1654743.5799251474</v>
      </c>
      <c r="O77" s="114"/>
      <c r="P77" s="95"/>
      <c r="Q77" s="95"/>
      <c r="R77" s="33"/>
      <c r="S77" s="33"/>
    </row>
    <row r="78" spans="1:19" s="31" customFormat="1" x14ac:dyDescent="0.25">
      <c r="A78" s="35"/>
      <c r="B78" s="51"/>
      <c r="C78" s="35"/>
      <c r="D78" s="55">
        <v>0</v>
      </c>
      <c r="E78" s="104"/>
      <c r="F78" s="42"/>
      <c r="G78" s="41"/>
      <c r="H78" s="42"/>
      <c r="I78" s="42"/>
      <c r="J78" s="42"/>
      <c r="K78" s="50"/>
      <c r="L78" s="50"/>
      <c r="M78" s="50"/>
      <c r="N78" s="50"/>
      <c r="O78" s="114"/>
      <c r="P78" s="95"/>
      <c r="Q78" s="95"/>
      <c r="R78" s="33"/>
      <c r="S78" s="33"/>
    </row>
    <row r="79" spans="1:19" s="31" customFormat="1" x14ac:dyDescent="0.25">
      <c r="A79" s="30" t="s">
        <v>48</v>
      </c>
      <c r="B79" s="43" t="s">
        <v>2</v>
      </c>
      <c r="C79" s="44"/>
      <c r="D79" s="3">
        <v>294.53949999999998</v>
      </c>
      <c r="E79" s="105">
        <f>E80</f>
        <v>16200</v>
      </c>
      <c r="F79" s="37">
        <f t="shared" ref="F79" si="15">F81</f>
        <v>0</v>
      </c>
      <c r="G79" s="37"/>
      <c r="H79" s="37">
        <f>H81</f>
        <v>5842644.9749999996</v>
      </c>
      <c r="I79" s="37">
        <f>I81</f>
        <v>-5842644.9749999996</v>
      </c>
      <c r="J79" s="37"/>
      <c r="K79" s="50"/>
      <c r="L79" s="50"/>
      <c r="M79" s="46">
        <f>M81</f>
        <v>7548543.2951120408</v>
      </c>
      <c r="N79" s="37">
        <f t="shared" si="1"/>
        <v>7548543.2951120408</v>
      </c>
      <c r="O79" s="114"/>
      <c r="P79" s="95"/>
      <c r="Q79" s="95"/>
      <c r="R79" s="33"/>
      <c r="S79" s="33"/>
    </row>
    <row r="80" spans="1:19" s="31" customFormat="1" x14ac:dyDescent="0.25">
      <c r="A80" s="30" t="s">
        <v>48</v>
      </c>
      <c r="B80" s="43" t="s">
        <v>3</v>
      </c>
      <c r="C80" s="44"/>
      <c r="D80" s="3">
        <v>294.53949999999998</v>
      </c>
      <c r="E80" s="105">
        <f>SUM(E82:E88)</f>
        <v>16200</v>
      </c>
      <c r="F80" s="37">
        <f>SUM(F82:F88)</f>
        <v>30369734.099999998</v>
      </c>
      <c r="G80" s="37"/>
      <c r="H80" s="37">
        <f>SUM(H82:H88)</f>
        <v>18684444.149999999</v>
      </c>
      <c r="I80" s="37">
        <f>SUM(I82:I88)</f>
        <v>11685289.949999999</v>
      </c>
      <c r="J80" s="37"/>
      <c r="K80" s="50"/>
      <c r="L80" s="37">
        <f>SUM(L82:L88)</f>
        <v>14774015.231102632</v>
      </c>
      <c r="M80" s="50"/>
      <c r="N80" s="37">
        <f t="shared" si="1"/>
        <v>14774015.231102632</v>
      </c>
      <c r="O80" s="114"/>
      <c r="P80" s="95"/>
      <c r="Q80" s="95"/>
      <c r="R80" s="33"/>
      <c r="S80" s="33"/>
    </row>
    <row r="81" spans="1:19" s="31" customFormat="1" x14ac:dyDescent="0.25">
      <c r="A81" s="35"/>
      <c r="B81" s="51" t="s">
        <v>26</v>
      </c>
      <c r="C81" s="35">
        <v>2</v>
      </c>
      <c r="D81" s="55">
        <v>0</v>
      </c>
      <c r="E81" s="104"/>
      <c r="F81" s="50"/>
      <c r="G81" s="41">
        <v>25</v>
      </c>
      <c r="H81" s="50">
        <f>F83*G81/100</f>
        <v>5842644.9749999996</v>
      </c>
      <c r="I81" s="50">
        <f t="shared" ref="I81:I82" si="16">F81-H81</f>
        <v>-5842644.9749999996</v>
      </c>
      <c r="J81" s="50"/>
      <c r="K81" s="50"/>
      <c r="L81" s="50"/>
      <c r="M81" s="50">
        <f>($L$7*$L$8*E79/$L$10)+($L$7*$L$9*D79/$L$11)</f>
        <v>7548543.2951120408</v>
      </c>
      <c r="N81" s="50">
        <f t="shared" si="1"/>
        <v>7548543.2951120408</v>
      </c>
      <c r="O81" s="114"/>
      <c r="P81" s="95"/>
      <c r="Q81" s="95"/>
      <c r="R81" s="33"/>
      <c r="S81" s="33"/>
    </row>
    <row r="82" spans="1:19" s="31" customFormat="1" x14ac:dyDescent="0.25">
      <c r="A82" s="35"/>
      <c r="B82" s="51" t="s">
        <v>49</v>
      </c>
      <c r="C82" s="35">
        <v>4</v>
      </c>
      <c r="D82" s="55">
        <v>73.437700000000007</v>
      </c>
      <c r="E82" s="102">
        <v>3074</v>
      </c>
      <c r="F82" s="163">
        <v>1904100.4</v>
      </c>
      <c r="G82" s="41">
        <v>100</v>
      </c>
      <c r="H82" s="50">
        <f t="shared" ref="H82" si="17">F82*G82/100</f>
        <v>1904100.4</v>
      </c>
      <c r="I82" s="50">
        <f t="shared" si="16"/>
        <v>0</v>
      </c>
      <c r="J82" s="50">
        <f t="shared" si="6"/>
        <v>619.4210800260247</v>
      </c>
      <c r="K82" s="50">
        <f t="shared" ref="K82:K88" si="18">$J$11*$J$19-J82</f>
        <v>1778.3504593492066</v>
      </c>
      <c r="L82" s="50">
        <f t="shared" ref="L82:L88" si="19">IF(K82&gt;0,$J$7*$J$8*(K82/$K$19),0)+$J$7*$J$9*(E82/$E$19)+$J$7*$J$10*(D82/$D$19)</f>
        <v>2826878.1132401144</v>
      </c>
      <c r="M82" s="50"/>
      <c r="N82" s="50">
        <f t="shared" si="1"/>
        <v>2826878.1132401144</v>
      </c>
      <c r="O82" s="114"/>
      <c r="P82" s="95"/>
      <c r="Q82" s="95"/>
      <c r="R82" s="33"/>
      <c r="S82" s="33"/>
    </row>
    <row r="83" spans="1:19" s="31" customFormat="1" x14ac:dyDescent="0.25">
      <c r="A83" s="35"/>
      <c r="B83" s="51" t="s">
        <v>869</v>
      </c>
      <c r="C83" s="35">
        <v>3</v>
      </c>
      <c r="D83" s="55">
        <v>28.994</v>
      </c>
      <c r="E83" s="102">
        <v>7048</v>
      </c>
      <c r="F83" s="163">
        <v>23370579.899999999</v>
      </c>
      <c r="G83" s="41">
        <v>50</v>
      </c>
      <c r="H83" s="50">
        <f t="shared" ref="H83:H88" si="20">F83*G83/100</f>
        <v>11685289.949999999</v>
      </c>
      <c r="I83" s="50">
        <f t="shared" ref="I83:I88" si="21">F83-H83</f>
        <v>11685289.949999999</v>
      </c>
      <c r="J83" s="50">
        <f t="shared" ref="J83:J88" si="22">F83/E83</f>
        <v>3315.9165578887628</v>
      </c>
      <c r="K83" s="50">
        <f t="shared" si="18"/>
        <v>-918.14501851353134</v>
      </c>
      <c r="L83" s="50">
        <f t="shared" si="19"/>
        <v>2333434.2068077447</v>
      </c>
      <c r="M83" s="50"/>
      <c r="N83" s="50">
        <f t="shared" ref="N83:N146" si="23">L83+M83</f>
        <v>2333434.2068077447</v>
      </c>
      <c r="O83" s="114"/>
      <c r="P83" s="95"/>
      <c r="Q83" s="95"/>
      <c r="R83" s="33"/>
      <c r="S83" s="33"/>
    </row>
    <row r="84" spans="1:19" s="31" customFormat="1" x14ac:dyDescent="0.25">
      <c r="A84" s="35"/>
      <c r="B84" s="51" t="s">
        <v>731</v>
      </c>
      <c r="C84" s="35">
        <v>4</v>
      </c>
      <c r="D84" s="55">
        <v>59.187299999999993</v>
      </c>
      <c r="E84" s="102">
        <v>1516</v>
      </c>
      <c r="F84" s="163">
        <v>937452.5</v>
      </c>
      <c r="G84" s="41">
        <v>100</v>
      </c>
      <c r="H84" s="50">
        <f t="shared" si="20"/>
        <v>937452.5</v>
      </c>
      <c r="I84" s="50">
        <f t="shared" si="21"/>
        <v>0</v>
      </c>
      <c r="J84" s="50">
        <f t="shared" si="22"/>
        <v>618.37236147757255</v>
      </c>
      <c r="K84" s="50">
        <f t="shared" si="18"/>
        <v>1779.3991778976588</v>
      </c>
      <c r="L84" s="50">
        <f t="shared" si="19"/>
        <v>2264478.9156562099</v>
      </c>
      <c r="M84" s="50"/>
      <c r="N84" s="50">
        <f t="shared" si="23"/>
        <v>2264478.9156562099</v>
      </c>
      <c r="O84" s="114"/>
      <c r="P84" s="95"/>
      <c r="Q84" s="95"/>
      <c r="R84" s="33"/>
      <c r="S84" s="33"/>
    </row>
    <row r="85" spans="1:19" s="31" customFormat="1" x14ac:dyDescent="0.25">
      <c r="A85" s="35"/>
      <c r="B85" s="51" t="s">
        <v>50</v>
      </c>
      <c r="C85" s="35">
        <v>4</v>
      </c>
      <c r="D85" s="55">
        <v>17.118400000000001</v>
      </c>
      <c r="E85" s="102">
        <v>961</v>
      </c>
      <c r="F85" s="163">
        <v>566597.6</v>
      </c>
      <c r="G85" s="41">
        <v>100</v>
      </c>
      <c r="H85" s="50">
        <f t="shared" si="20"/>
        <v>566597.6</v>
      </c>
      <c r="I85" s="50">
        <f t="shared" si="21"/>
        <v>0</v>
      </c>
      <c r="J85" s="50">
        <f t="shared" si="22"/>
        <v>589.59167533818936</v>
      </c>
      <c r="K85" s="50">
        <f t="shared" si="18"/>
        <v>1808.1798640370421</v>
      </c>
      <c r="L85" s="50">
        <f t="shared" si="19"/>
        <v>1863396.8401089064</v>
      </c>
      <c r="M85" s="50"/>
      <c r="N85" s="50">
        <f t="shared" si="23"/>
        <v>1863396.8401089064</v>
      </c>
      <c r="O85" s="114"/>
      <c r="P85" s="95"/>
      <c r="Q85" s="95"/>
      <c r="R85" s="33"/>
      <c r="S85" s="33"/>
    </row>
    <row r="86" spans="1:19" s="31" customFormat="1" x14ac:dyDescent="0.25">
      <c r="A86" s="35"/>
      <c r="B86" s="51" t="s">
        <v>51</v>
      </c>
      <c r="C86" s="35">
        <v>4</v>
      </c>
      <c r="D86" s="55">
        <v>14.530099999999999</v>
      </c>
      <c r="E86" s="102">
        <v>493</v>
      </c>
      <c r="F86" s="163">
        <v>366033.4</v>
      </c>
      <c r="G86" s="41">
        <v>100</v>
      </c>
      <c r="H86" s="50">
        <f t="shared" si="20"/>
        <v>366033.4</v>
      </c>
      <c r="I86" s="50">
        <f t="shared" si="21"/>
        <v>0</v>
      </c>
      <c r="J86" s="50">
        <f t="shared" si="22"/>
        <v>742.4612576064909</v>
      </c>
      <c r="K86" s="50">
        <f t="shared" si="18"/>
        <v>1655.3102817687404</v>
      </c>
      <c r="L86" s="50">
        <f t="shared" si="19"/>
        <v>1580535.3888705773</v>
      </c>
      <c r="M86" s="50"/>
      <c r="N86" s="50">
        <f t="shared" si="23"/>
        <v>1580535.3888705773</v>
      </c>
      <c r="O86" s="114"/>
      <c r="P86" s="95"/>
      <c r="Q86" s="95"/>
      <c r="R86" s="33"/>
      <c r="S86" s="33"/>
    </row>
    <row r="87" spans="1:19" s="31" customFormat="1" x14ac:dyDescent="0.25">
      <c r="A87" s="35"/>
      <c r="B87" s="51" t="s">
        <v>52</v>
      </c>
      <c r="C87" s="35">
        <v>4</v>
      </c>
      <c r="D87" s="55">
        <v>44.297600000000003</v>
      </c>
      <c r="E87" s="102">
        <v>764</v>
      </c>
      <c r="F87" s="163">
        <v>602334.80000000005</v>
      </c>
      <c r="G87" s="41">
        <v>100</v>
      </c>
      <c r="H87" s="50">
        <f t="shared" si="20"/>
        <v>602334.80000000005</v>
      </c>
      <c r="I87" s="50">
        <f t="shared" si="21"/>
        <v>0</v>
      </c>
      <c r="J87" s="50">
        <f t="shared" si="22"/>
        <v>788.39633507853409</v>
      </c>
      <c r="K87" s="50">
        <f t="shared" si="18"/>
        <v>1609.3752042966973</v>
      </c>
      <c r="L87" s="50">
        <f t="shared" si="19"/>
        <v>1806343.7531337033</v>
      </c>
      <c r="M87" s="50"/>
      <c r="N87" s="50">
        <f t="shared" si="23"/>
        <v>1806343.7531337033</v>
      </c>
      <c r="O87" s="114"/>
      <c r="P87" s="95"/>
      <c r="Q87" s="95"/>
      <c r="R87" s="33"/>
      <c r="S87" s="33"/>
    </row>
    <row r="88" spans="1:19" s="31" customFormat="1" x14ac:dyDescent="0.25">
      <c r="A88" s="35"/>
      <c r="B88" s="51" t="s">
        <v>53</v>
      </c>
      <c r="C88" s="35">
        <v>4</v>
      </c>
      <c r="D88" s="55">
        <v>56.974399999999996</v>
      </c>
      <c r="E88" s="102">
        <v>2344</v>
      </c>
      <c r="F88" s="163">
        <v>2622635.5</v>
      </c>
      <c r="G88" s="41">
        <v>100</v>
      </c>
      <c r="H88" s="50">
        <f t="shared" si="20"/>
        <v>2622635.5</v>
      </c>
      <c r="I88" s="50">
        <f t="shared" si="21"/>
        <v>0</v>
      </c>
      <c r="J88" s="50">
        <f t="shared" si="22"/>
        <v>1118.8718003412969</v>
      </c>
      <c r="K88" s="50">
        <f t="shared" si="18"/>
        <v>1278.8997390339346</v>
      </c>
      <c r="L88" s="50">
        <f t="shared" si="19"/>
        <v>2098948.0132853785</v>
      </c>
      <c r="M88" s="50"/>
      <c r="N88" s="50">
        <f t="shared" si="23"/>
        <v>2098948.0132853785</v>
      </c>
      <c r="O88" s="114"/>
      <c r="P88" s="95"/>
      <c r="Q88" s="95"/>
      <c r="R88" s="33"/>
      <c r="S88" s="33"/>
    </row>
    <row r="89" spans="1:19" s="31" customFormat="1" x14ac:dyDescent="0.25">
      <c r="A89" s="35"/>
      <c r="B89" s="51"/>
      <c r="C89" s="35"/>
      <c r="D89" s="55">
        <v>0</v>
      </c>
      <c r="E89" s="104"/>
      <c r="F89" s="42"/>
      <c r="G89" s="41"/>
      <c r="H89" s="42"/>
      <c r="I89" s="32"/>
      <c r="J89" s="32"/>
      <c r="K89" s="50"/>
      <c r="L89" s="50"/>
      <c r="M89" s="50"/>
      <c r="N89" s="50"/>
      <c r="O89" s="114"/>
      <c r="P89" s="95"/>
      <c r="Q89" s="95"/>
      <c r="R89" s="33"/>
      <c r="S89" s="33"/>
    </row>
    <row r="90" spans="1:19" s="31" customFormat="1" x14ac:dyDescent="0.25">
      <c r="A90" s="30" t="s">
        <v>54</v>
      </c>
      <c r="B90" s="43" t="s">
        <v>2</v>
      </c>
      <c r="C90" s="44"/>
      <c r="D90" s="3">
        <v>814.44230000000016</v>
      </c>
      <c r="E90" s="105">
        <f>E91</f>
        <v>47962</v>
      </c>
      <c r="F90" s="37">
        <f t="shared" ref="F90" si="24">F92</f>
        <v>0</v>
      </c>
      <c r="G90" s="37"/>
      <c r="H90" s="37">
        <f>H92</f>
        <v>8086521.0250000004</v>
      </c>
      <c r="I90" s="37">
        <f>I92</f>
        <v>-8086521.0250000004</v>
      </c>
      <c r="J90" s="37"/>
      <c r="K90" s="50"/>
      <c r="L90" s="50"/>
      <c r="M90" s="46">
        <f>M92</f>
        <v>21752401.090033755</v>
      </c>
      <c r="N90" s="37">
        <f t="shared" si="23"/>
        <v>21752401.090033755</v>
      </c>
      <c r="O90" s="114"/>
      <c r="P90" s="95"/>
      <c r="Q90" s="95"/>
      <c r="R90" s="33"/>
      <c r="S90" s="33"/>
    </row>
    <row r="91" spans="1:19" s="31" customFormat="1" x14ac:dyDescent="0.25">
      <c r="A91" s="30" t="s">
        <v>54</v>
      </c>
      <c r="B91" s="43" t="s">
        <v>3</v>
      </c>
      <c r="C91" s="44"/>
      <c r="D91" s="3">
        <v>814.44230000000016</v>
      </c>
      <c r="E91" s="105">
        <f>SUM(E93:E120)</f>
        <v>47962</v>
      </c>
      <c r="F91" s="37">
        <f t="shared" ref="F91" si="25">SUM(F93:F120)</f>
        <v>69298301.100000009</v>
      </c>
      <c r="G91" s="37"/>
      <c r="H91" s="37">
        <f>SUM(H93:H120)</f>
        <v>53125259.049999997</v>
      </c>
      <c r="I91" s="37">
        <f>SUM(I93:I120)</f>
        <v>16173042.050000001</v>
      </c>
      <c r="J91" s="37"/>
      <c r="K91" s="50"/>
      <c r="L91" s="37">
        <f>SUM(L93:L120)</f>
        <v>54700952.250007465</v>
      </c>
      <c r="M91" s="50"/>
      <c r="N91" s="37">
        <f t="shared" si="23"/>
        <v>54700952.250007465</v>
      </c>
      <c r="O91" s="114"/>
      <c r="P91" s="95"/>
      <c r="Q91" s="95"/>
      <c r="R91" s="33"/>
      <c r="S91" s="33"/>
    </row>
    <row r="92" spans="1:19" s="31" customFormat="1" x14ac:dyDescent="0.25">
      <c r="A92" s="35"/>
      <c r="B92" s="51" t="s">
        <v>26</v>
      </c>
      <c r="C92" s="35">
        <v>2</v>
      </c>
      <c r="D92" s="55">
        <v>0</v>
      </c>
      <c r="E92" s="104"/>
      <c r="F92" s="50"/>
      <c r="G92" s="41">
        <v>25</v>
      </c>
      <c r="H92" s="50">
        <f>F98*G92/100</f>
        <v>8086521.0250000004</v>
      </c>
      <c r="I92" s="50">
        <f t="shared" ref="I92:I120" si="26">F92-H92</f>
        <v>-8086521.0250000004</v>
      </c>
      <c r="J92" s="50"/>
      <c r="K92" s="50"/>
      <c r="L92" s="50"/>
      <c r="M92" s="50">
        <f>($L$7*$L$8*E90/$L$10)+($L$7*$L$9*D90/$L$11)</f>
        <v>21752401.090033755</v>
      </c>
      <c r="N92" s="50">
        <f t="shared" si="23"/>
        <v>21752401.090033755</v>
      </c>
      <c r="O92" s="114"/>
      <c r="P92" s="95"/>
      <c r="Q92" s="95"/>
      <c r="R92" s="33"/>
      <c r="S92" s="33"/>
    </row>
    <row r="93" spans="1:19" s="31" customFormat="1" x14ac:dyDescent="0.25">
      <c r="A93" s="35"/>
      <c r="B93" s="51" t="s">
        <v>732</v>
      </c>
      <c r="C93" s="35">
        <v>4</v>
      </c>
      <c r="D93" s="55">
        <v>27.557100000000002</v>
      </c>
      <c r="E93" s="102">
        <v>1393</v>
      </c>
      <c r="F93" s="164">
        <v>938966.8</v>
      </c>
      <c r="G93" s="41">
        <v>100</v>
      </c>
      <c r="H93" s="50">
        <f t="shared" ref="H93:H120" si="27">F93*G93/100</f>
        <v>938966.8</v>
      </c>
      <c r="I93" s="50">
        <f t="shared" si="26"/>
        <v>0</v>
      </c>
      <c r="J93" s="50">
        <f t="shared" ref="J93:J151" si="28">F93/E93</f>
        <v>674.06087580760948</v>
      </c>
      <c r="K93" s="50">
        <f t="shared" ref="K93:K120" si="29">$J$11*$J$19-J93</f>
        <v>1723.7106635676219</v>
      </c>
      <c r="L93" s="50">
        <f t="shared" ref="L93:L120" si="30">IF(K93&gt;0,$J$7*$J$8*(K93/$K$19),0)+$J$7*$J$9*(E93/$E$19)+$J$7*$J$10*(D93/$D$19)</f>
        <v>1990350.1178459781</v>
      </c>
      <c r="M93" s="50"/>
      <c r="N93" s="50">
        <f t="shared" si="23"/>
        <v>1990350.1178459781</v>
      </c>
      <c r="O93" s="114"/>
      <c r="P93" s="95"/>
      <c r="Q93" s="95"/>
      <c r="R93" s="33"/>
      <c r="S93" s="33"/>
    </row>
    <row r="94" spans="1:19" s="31" customFormat="1" x14ac:dyDescent="0.25">
      <c r="A94" s="35"/>
      <c r="B94" s="51" t="s">
        <v>55</v>
      </c>
      <c r="C94" s="35">
        <v>4</v>
      </c>
      <c r="D94" s="55">
        <v>15.863399999999999</v>
      </c>
      <c r="E94" s="102">
        <v>439</v>
      </c>
      <c r="F94" s="164">
        <v>368977.1</v>
      </c>
      <c r="G94" s="41">
        <v>100</v>
      </c>
      <c r="H94" s="50">
        <f t="shared" si="27"/>
        <v>368977.1</v>
      </c>
      <c r="I94" s="50">
        <f t="shared" si="26"/>
        <v>0</v>
      </c>
      <c r="J94" s="50">
        <f t="shared" si="28"/>
        <v>840.49453302961274</v>
      </c>
      <c r="K94" s="50">
        <f t="shared" si="29"/>
        <v>1557.2770063456187</v>
      </c>
      <c r="L94" s="50">
        <f t="shared" si="30"/>
        <v>1492606.4094261175</v>
      </c>
      <c r="M94" s="50"/>
      <c r="N94" s="50">
        <f t="shared" si="23"/>
        <v>1492606.4094261175</v>
      </c>
      <c r="O94" s="114"/>
      <c r="P94" s="95"/>
      <c r="Q94" s="95"/>
      <c r="R94" s="33"/>
      <c r="S94" s="33"/>
    </row>
    <row r="95" spans="1:19" s="31" customFormat="1" x14ac:dyDescent="0.25">
      <c r="A95" s="35"/>
      <c r="B95" s="51" t="s">
        <v>733</v>
      </c>
      <c r="C95" s="35">
        <v>4</v>
      </c>
      <c r="D95" s="55">
        <v>26.978499999999997</v>
      </c>
      <c r="E95" s="102">
        <v>1542</v>
      </c>
      <c r="F95" s="164">
        <v>1542767.4</v>
      </c>
      <c r="G95" s="41">
        <v>100</v>
      </c>
      <c r="H95" s="50">
        <f t="shared" si="27"/>
        <v>1542767.4</v>
      </c>
      <c r="I95" s="50">
        <f t="shared" si="26"/>
        <v>0</v>
      </c>
      <c r="J95" s="50">
        <f t="shared" si="28"/>
        <v>1000.4976653696498</v>
      </c>
      <c r="K95" s="50">
        <f t="shared" si="29"/>
        <v>1397.2738740055815</v>
      </c>
      <c r="L95" s="50">
        <f t="shared" si="30"/>
        <v>1767883.9146532137</v>
      </c>
      <c r="M95" s="50"/>
      <c r="N95" s="50">
        <f t="shared" si="23"/>
        <v>1767883.9146532137</v>
      </c>
      <c r="O95" s="114"/>
      <c r="P95" s="95"/>
      <c r="Q95" s="95"/>
      <c r="R95" s="33"/>
      <c r="S95" s="33"/>
    </row>
    <row r="96" spans="1:19" s="31" customFormat="1" x14ac:dyDescent="0.25">
      <c r="A96" s="35"/>
      <c r="B96" s="51" t="s">
        <v>734</v>
      </c>
      <c r="C96" s="35">
        <v>4</v>
      </c>
      <c r="D96" s="55">
        <v>25.1053</v>
      </c>
      <c r="E96" s="102">
        <v>1501</v>
      </c>
      <c r="F96" s="164">
        <v>621729.80000000005</v>
      </c>
      <c r="G96" s="41">
        <v>100</v>
      </c>
      <c r="H96" s="50">
        <f t="shared" si="27"/>
        <v>621729.80000000005</v>
      </c>
      <c r="I96" s="50">
        <f t="shared" si="26"/>
        <v>0</v>
      </c>
      <c r="J96" s="50">
        <f t="shared" si="28"/>
        <v>414.21039307128586</v>
      </c>
      <c r="K96" s="50">
        <f t="shared" si="29"/>
        <v>1983.5611463039456</v>
      </c>
      <c r="L96" s="50">
        <f t="shared" si="30"/>
        <v>2219206.6277388055</v>
      </c>
      <c r="M96" s="50"/>
      <c r="N96" s="50">
        <f t="shared" si="23"/>
        <v>2219206.6277388055</v>
      </c>
      <c r="O96" s="114"/>
      <c r="P96" s="95"/>
      <c r="Q96" s="95"/>
      <c r="R96" s="33"/>
      <c r="S96" s="33"/>
    </row>
    <row r="97" spans="1:19" s="31" customFormat="1" x14ac:dyDescent="0.25">
      <c r="A97" s="35"/>
      <c r="B97" s="51" t="s">
        <v>56</v>
      </c>
      <c r="C97" s="35">
        <v>4</v>
      </c>
      <c r="D97" s="55">
        <v>19.769200000000001</v>
      </c>
      <c r="E97" s="102">
        <v>825</v>
      </c>
      <c r="F97" s="164">
        <v>594072.80000000005</v>
      </c>
      <c r="G97" s="41">
        <v>100</v>
      </c>
      <c r="H97" s="50">
        <f t="shared" si="27"/>
        <v>594072.80000000005</v>
      </c>
      <c r="I97" s="50">
        <f t="shared" si="26"/>
        <v>0</v>
      </c>
      <c r="J97" s="50">
        <f t="shared" si="28"/>
        <v>720.08824242424248</v>
      </c>
      <c r="K97" s="50">
        <f t="shared" si="29"/>
        <v>1677.683296950989</v>
      </c>
      <c r="L97" s="50">
        <f t="shared" si="30"/>
        <v>1732016.7911418111</v>
      </c>
      <c r="M97" s="50"/>
      <c r="N97" s="50">
        <f t="shared" si="23"/>
        <v>1732016.7911418111</v>
      </c>
      <c r="O97" s="114"/>
      <c r="P97" s="95"/>
      <c r="Q97" s="95"/>
      <c r="R97" s="33"/>
      <c r="S97" s="33"/>
    </row>
    <row r="98" spans="1:19" s="31" customFormat="1" x14ac:dyDescent="0.25">
      <c r="A98" s="35"/>
      <c r="B98" s="51" t="s">
        <v>870</v>
      </c>
      <c r="C98" s="35">
        <v>3</v>
      </c>
      <c r="D98" s="54">
        <v>8.8294999999999995</v>
      </c>
      <c r="E98" s="102">
        <v>5478</v>
      </c>
      <c r="F98" s="164">
        <v>32346084.100000001</v>
      </c>
      <c r="G98" s="41">
        <v>50</v>
      </c>
      <c r="H98" s="50">
        <f t="shared" si="27"/>
        <v>16173042.050000001</v>
      </c>
      <c r="I98" s="50">
        <f t="shared" si="26"/>
        <v>16173042.050000001</v>
      </c>
      <c r="J98" s="50">
        <f t="shared" si="28"/>
        <v>5904.7251004016071</v>
      </c>
      <c r="K98" s="50">
        <f t="shared" si="29"/>
        <v>-3506.9535610263756</v>
      </c>
      <c r="L98" s="50">
        <f t="shared" si="30"/>
        <v>1730736.5848463066</v>
      </c>
      <c r="M98" s="50"/>
      <c r="N98" s="50">
        <f t="shared" si="23"/>
        <v>1730736.5848463066</v>
      </c>
      <c r="O98" s="114"/>
      <c r="P98" s="95"/>
      <c r="Q98" s="95"/>
      <c r="R98" s="33"/>
      <c r="S98" s="33"/>
    </row>
    <row r="99" spans="1:19" s="31" customFormat="1" x14ac:dyDescent="0.25">
      <c r="A99" s="35"/>
      <c r="B99" s="51" t="s">
        <v>28</v>
      </c>
      <c r="C99" s="35">
        <v>4</v>
      </c>
      <c r="D99" s="55">
        <v>13.193199999999997</v>
      </c>
      <c r="E99" s="102">
        <v>591</v>
      </c>
      <c r="F99" s="164">
        <v>287762.90000000002</v>
      </c>
      <c r="G99" s="41">
        <v>100</v>
      </c>
      <c r="H99" s="50">
        <f t="shared" si="27"/>
        <v>287762.90000000002</v>
      </c>
      <c r="I99" s="50">
        <f t="shared" si="26"/>
        <v>0</v>
      </c>
      <c r="J99" s="50">
        <f t="shared" si="28"/>
        <v>486.9084602368867</v>
      </c>
      <c r="K99" s="50">
        <f t="shared" si="29"/>
        <v>1910.8630791383448</v>
      </c>
      <c r="L99" s="50">
        <f t="shared" si="30"/>
        <v>1809590.5030102169</v>
      </c>
      <c r="M99" s="50"/>
      <c r="N99" s="50">
        <f t="shared" si="23"/>
        <v>1809590.5030102169</v>
      </c>
      <c r="O99" s="114"/>
      <c r="P99" s="95"/>
      <c r="Q99" s="95"/>
      <c r="R99" s="33"/>
      <c r="S99" s="33"/>
    </row>
    <row r="100" spans="1:19" s="31" customFormat="1" x14ac:dyDescent="0.25">
      <c r="A100" s="35"/>
      <c r="B100" s="51" t="s">
        <v>735</v>
      </c>
      <c r="C100" s="35">
        <v>4</v>
      </c>
      <c r="D100" s="55">
        <v>48.523900000000005</v>
      </c>
      <c r="E100" s="102">
        <v>2272</v>
      </c>
      <c r="F100" s="164">
        <v>1341439.8999999999</v>
      </c>
      <c r="G100" s="41">
        <v>100</v>
      </c>
      <c r="H100" s="50">
        <f t="shared" si="27"/>
        <v>1341439.8999999999</v>
      </c>
      <c r="I100" s="50">
        <f t="shared" si="26"/>
        <v>0</v>
      </c>
      <c r="J100" s="50">
        <f t="shared" si="28"/>
        <v>590.42249119718304</v>
      </c>
      <c r="K100" s="50">
        <f t="shared" si="29"/>
        <v>1807.3490481780484</v>
      </c>
      <c r="L100" s="50">
        <f t="shared" si="30"/>
        <v>2454113.1814997438</v>
      </c>
      <c r="M100" s="50"/>
      <c r="N100" s="50">
        <f t="shared" si="23"/>
        <v>2454113.1814997438</v>
      </c>
      <c r="O100" s="114"/>
      <c r="P100" s="95"/>
      <c r="Q100" s="95"/>
      <c r="R100" s="33"/>
      <c r="S100" s="33"/>
    </row>
    <row r="101" spans="1:19" s="31" customFormat="1" x14ac:dyDescent="0.25">
      <c r="A101" s="35"/>
      <c r="B101" s="51" t="s">
        <v>57</v>
      </c>
      <c r="C101" s="35">
        <v>4</v>
      </c>
      <c r="D101" s="55">
        <v>23.2666</v>
      </c>
      <c r="E101" s="102">
        <v>1315</v>
      </c>
      <c r="F101" s="164">
        <v>586767.9</v>
      </c>
      <c r="G101" s="41">
        <v>100</v>
      </c>
      <c r="H101" s="50">
        <f t="shared" si="27"/>
        <v>586767.9</v>
      </c>
      <c r="I101" s="50">
        <f t="shared" si="26"/>
        <v>0</v>
      </c>
      <c r="J101" s="50">
        <f t="shared" si="28"/>
        <v>446.21133079847908</v>
      </c>
      <c r="K101" s="50">
        <f t="shared" si="29"/>
        <v>1951.5602085767523</v>
      </c>
      <c r="L101" s="50">
        <f t="shared" si="30"/>
        <v>2125194.5132735614</v>
      </c>
      <c r="M101" s="50"/>
      <c r="N101" s="50">
        <f t="shared" si="23"/>
        <v>2125194.5132735614</v>
      </c>
      <c r="O101" s="114"/>
      <c r="P101" s="95"/>
      <c r="Q101" s="95"/>
      <c r="R101" s="33"/>
      <c r="S101" s="33"/>
    </row>
    <row r="102" spans="1:19" s="31" customFormat="1" x14ac:dyDescent="0.25">
      <c r="A102" s="35"/>
      <c r="B102" s="51" t="s">
        <v>58</v>
      </c>
      <c r="C102" s="35">
        <v>4</v>
      </c>
      <c r="D102" s="55">
        <v>50.768900000000002</v>
      </c>
      <c r="E102" s="102">
        <v>2240</v>
      </c>
      <c r="F102" s="164">
        <v>981512.2</v>
      </c>
      <c r="G102" s="41">
        <v>100</v>
      </c>
      <c r="H102" s="50">
        <f t="shared" si="27"/>
        <v>981512.2</v>
      </c>
      <c r="I102" s="50">
        <f t="shared" si="26"/>
        <v>0</v>
      </c>
      <c r="J102" s="50">
        <f t="shared" si="28"/>
        <v>438.17508928571425</v>
      </c>
      <c r="K102" s="50">
        <f t="shared" si="29"/>
        <v>1959.5964500895172</v>
      </c>
      <c r="L102" s="50">
        <f t="shared" si="30"/>
        <v>2581297.0325678121</v>
      </c>
      <c r="M102" s="50"/>
      <c r="N102" s="50">
        <f t="shared" si="23"/>
        <v>2581297.0325678121</v>
      </c>
      <c r="O102" s="114"/>
      <c r="P102" s="95"/>
      <c r="Q102" s="95"/>
      <c r="R102" s="33"/>
      <c r="S102" s="33"/>
    </row>
    <row r="103" spans="1:19" s="31" customFormat="1" x14ac:dyDescent="0.25">
      <c r="A103" s="35"/>
      <c r="B103" s="51" t="s">
        <v>59</v>
      </c>
      <c r="C103" s="35">
        <v>4</v>
      </c>
      <c r="D103" s="55">
        <v>39.664400000000001</v>
      </c>
      <c r="E103" s="102">
        <v>2029</v>
      </c>
      <c r="F103" s="164">
        <v>1875849.9</v>
      </c>
      <c r="G103" s="41">
        <v>100</v>
      </c>
      <c r="H103" s="50">
        <f t="shared" si="27"/>
        <v>1875849.9</v>
      </c>
      <c r="I103" s="50">
        <f t="shared" si="26"/>
        <v>0</v>
      </c>
      <c r="J103" s="50">
        <f t="shared" si="28"/>
        <v>924.51941843272539</v>
      </c>
      <c r="K103" s="50">
        <f t="shared" si="29"/>
        <v>1473.2521209425061</v>
      </c>
      <c r="L103" s="50">
        <f t="shared" si="30"/>
        <v>2055319.6166363372</v>
      </c>
      <c r="M103" s="50"/>
      <c r="N103" s="50">
        <f t="shared" si="23"/>
        <v>2055319.6166363372</v>
      </c>
      <c r="O103" s="114"/>
      <c r="P103" s="95"/>
      <c r="Q103" s="95"/>
      <c r="R103" s="33"/>
      <c r="S103" s="33"/>
    </row>
    <row r="104" spans="1:19" s="31" customFormat="1" x14ac:dyDescent="0.25">
      <c r="A104" s="35"/>
      <c r="B104" s="51" t="s">
        <v>60</v>
      </c>
      <c r="C104" s="35">
        <v>4</v>
      </c>
      <c r="D104" s="55">
        <v>52.508599999999994</v>
      </c>
      <c r="E104" s="102">
        <v>3818</v>
      </c>
      <c r="F104" s="164">
        <v>3985239.1</v>
      </c>
      <c r="G104" s="41">
        <v>100</v>
      </c>
      <c r="H104" s="50">
        <f t="shared" si="27"/>
        <v>3985239.1</v>
      </c>
      <c r="I104" s="50">
        <f t="shared" si="26"/>
        <v>0</v>
      </c>
      <c r="J104" s="50">
        <f t="shared" si="28"/>
        <v>1043.8028025144056</v>
      </c>
      <c r="K104" s="50">
        <f t="shared" si="29"/>
        <v>1353.9687368608259</v>
      </c>
      <c r="L104" s="50">
        <f t="shared" si="30"/>
        <v>2584109.8867004784</v>
      </c>
      <c r="M104" s="50"/>
      <c r="N104" s="50">
        <f t="shared" si="23"/>
        <v>2584109.8867004784</v>
      </c>
      <c r="O104" s="114"/>
      <c r="P104" s="95"/>
      <c r="Q104" s="95"/>
      <c r="R104" s="33"/>
      <c r="S104" s="33"/>
    </row>
    <row r="105" spans="1:19" s="31" customFormat="1" x14ac:dyDescent="0.25">
      <c r="A105" s="35"/>
      <c r="B105" s="51" t="s">
        <v>61</v>
      </c>
      <c r="C105" s="35">
        <v>4</v>
      </c>
      <c r="D105" s="55">
        <v>24.664800000000003</v>
      </c>
      <c r="E105" s="102">
        <v>936</v>
      </c>
      <c r="F105" s="164">
        <v>2122448.4</v>
      </c>
      <c r="G105" s="41">
        <v>100</v>
      </c>
      <c r="H105" s="50">
        <f t="shared" si="27"/>
        <v>2122448.4</v>
      </c>
      <c r="I105" s="50">
        <f t="shared" si="26"/>
        <v>0</v>
      </c>
      <c r="J105" s="50">
        <f t="shared" si="28"/>
        <v>2267.5730769230768</v>
      </c>
      <c r="K105" s="50">
        <f t="shared" si="29"/>
        <v>130.19846245215467</v>
      </c>
      <c r="L105" s="50">
        <f t="shared" si="30"/>
        <v>541323.75975532539</v>
      </c>
      <c r="M105" s="50"/>
      <c r="N105" s="50">
        <f t="shared" si="23"/>
        <v>541323.75975532539</v>
      </c>
      <c r="O105" s="114"/>
      <c r="P105" s="95"/>
      <c r="Q105" s="95"/>
      <c r="R105" s="33"/>
      <c r="S105" s="33"/>
    </row>
    <row r="106" spans="1:19" s="31" customFormat="1" x14ac:dyDescent="0.25">
      <c r="A106" s="35"/>
      <c r="B106" s="51" t="s">
        <v>62</v>
      </c>
      <c r="C106" s="35">
        <v>4</v>
      </c>
      <c r="D106" s="55">
        <v>58.643199999999993</v>
      </c>
      <c r="E106" s="102">
        <v>1417</v>
      </c>
      <c r="F106" s="164">
        <v>787211</v>
      </c>
      <c r="G106" s="41">
        <v>100</v>
      </c>
      <c r="H106" s="50">
        <f t="shared" si="27"/>
        <v>787211</v>
      </c>
      <c r="I106" s="50">
        <f t="shared" si="26"/>
        <v>0</v>
      </c>
      <c r="J106" s="50">
        <f t="shared" si="28"/>
        <v>555.54763585038813</v>
      </c>
      <c r="K106" s="50">
        <f t="shared" si="29"/>
        <v>1842.2239035248433</v>
      </c>
      <c r="L106" s="50">
        <f t="shared" si="30"/>
        <v>2281796.3025913271</v>
      </c>
      <c r="M106" s="50"/>
      <c r="N106" s="50">
        <f t="shared" si="23"/>
        <v>2281796.3025913271</v>
      </c>
      <c r="O106" s="114"/>
      <c r="P106" s="95"/>
      <c r="Q106" s="95"/>
      <c r="R106" s="33"/>
      <c r="S106" s="33"/>
    </row>
    <row r="107" spans="1:19" s="31" customFormat="1" x14ac:dyDescent="0.25">
      <c r="A107" s="35"/>
      <c r="B107" s="51" t="s">
        <v>63</v>
      </c>
      <c r="C107" s="35">
        <v>4</v>
      </c>
      <c r="D107" s="55">
        <v>46.1038</v>
      </c>
      <c r="E107" s="102">
        <v>2963</v>
      </c>
      <c r="F107" s="164">
        <v>1957960.6</v>
      </c>
      <c r="G107" s="41">
        <v>100</v>
      </c>
      <c r="H107" s="50">
        <f t="shared" si="27"/>
        <v>1957960.6</v>
      </c>
      <c r="I107" s="50">
        <f t="shared" si="26"/>
        <v>0</v>
      </c>
      <c r="J107" s="50">
        <f t="shared" si="28"/>
        <v>660.80344245696926</v>
      </c>
      <c r="K107" s="50">
        <f t="shared" si="29"/>
        <v>1736.9680969182623</v>
      </c>
      <c r="L107" s="50">
        <f t="shared" si="30"/>
        <v>2594007.3934002258</v>
      </c>
      <c r="M107" s="50"/>
      <c r="N107" s="50">
        <f t="shared" si="23"/>
        <v>2594007.3934002258</v>
      </c>
      <c r="O107" s="114"/>
      <c r="P107" s="95"/>
      <c r="Q107" s="95"/>
      <c r="R107" s="33"/>
      <c r="S107" s="33"/>
    </row>
    <row r="108" spans="1:19" s="31" customFormat="1" x14ac:dyDescent="0.25">
      <c r="A108" s="35"/>
      <c r="B108" s="51" t="s">
        <v>64</v>
      </c>
      <c r="C108" s="35">
        <v>4</v>
      </c>
      <c r="D108" s="55">
        <v>22.825799999999997</v>
      </c>
      <c r="E108" s="102">
        <v>1270</v>
      </c>
      <c r="F108" s="164">
        <v>816200.5</v>
      </c>
      <c r="G108" s="41">
        <v>100</v>
      </c>
      <c r="H108" s="50">
        <f t="shared" si="27"/>
        <v>816200.5</v>
      </c>
      <c r="I108" s="50">
        <f t="shared" si="26"/>
        <v>0</v>
      </c>
      <c r="J108" s="50">
        <f t="shared" si="28"/>
        <v>642.67755905511808</v>
      </c>
      <c r="K108" s="50">
        <f t="shared" si="29"/>
        <v>1755.0939803201134</v>
      </c>
      <c r="L108" s="50">
        <f t="shared" si="30"/>
        <v>1949506.2863566293</v>
      </c>
      <c r="M108" s="50"/>
      <c r="N108" s="50">
        <f t="shared" si="23"/>
        <v>1949506.2863566293</v>
      </c>
      <c r="O108" s="114"/>
      <c r="P108" s="95"/>
      <c r="Q108" s="95"/>
      <c r="R108" s="33"/>
      <c r="S108" s="33"/>
    </row>
    <row r="109" spans="1:19" s="31" customFormat="1" x14ac:dyDescent="0.25">
      <c r="A109" s="35"/>
      <c r="B109" s="51" t="s">
        <v>65</v>
      </c>
      <c r="C109" s="35">
        <v>4</v>
      </c>
      <c r="D109" s="55">
        <v>20.625700000000002</v>
      </c>
      <c r="E109" s="102">
        <v>588</v>
      </c>
      <c r="F109" s="164">
        <v>619718.80000000005</v>
      </c>
      <c r="G109" s="41">
        <v>100</v>
      </c>
      <c r="H109" s="50">
        <f t="shared" si="27"/>
        <v>619718.80000000005</v>
      </c>
      <c r="I109" s="50">
        <f t="shared" si="26"/>
        <v>0</v>
      </c>
      <c r="J109" s="50">
        <f t="shared" si="28"/>
        <v>1053.9435374149662</v>
      </c>
      <c r="K109" s="50">
        <f t="shared" si="29"/>
        <v>1343.8280019602653</v>
      </c>
      <c r="L109" s="50">
        <f t="shared" si="30"/>
        <v>1394027.8092379801</v>
      </c>
      <c r="M109" s="50"/>
      <c r="N109" s="50">
        <f t="shared" si="23"/>
        <v>1394027.8092379801</v>
      </c>
      <c r="O109" s="114"/>
      <c r="P109" s="95"/>
      <c r="Q109" s="95"/>
      <c r="R109" s="33"/>
      <c r="S109" s="33"/>
    </row>
    <row r="110" spans="1:19" s="31" customFormat="1" x14ac:dyDescent="0.25">
      <c r="A110" s="35"/>
      <c r="B110" s="51" t="s">
        <v>66</v>
      </c>
      <c r="C110" s="35">
        <v>4</v>
      </c>
      <c r="D110" s="55">
        <v>55.96</v>
      </c>
      <c r="E110" s="102">
        <v>3094</v>
      </c>
      <c r="F110" s="164">
        <v>3048671</v>
      </c>
      <c r="G110" s="41">
        <v>100</v>
      </c>
      <c r="H110" s="50">
        <f t="shared" si="27"/>
        <v>3048671</v>
      </c>
      <c r="I110" s="50">
        <f t="shared" si="26"/>
        <v>0</v>
      </c>
      <c r="J110" s="50">
        <f t="shared" si="28"/>
        <v>985.34938590820946</v>
      </c>
      <c r="K110" s="50">
        <f t="shared" si="29"/>
        <v>1412.4221534670219</v>
      </c>
      <c r="L110" s="50">
        <f t="shared" si="30"/>
        <v>2430681.8638355075</v>
      </c>
      <c r="M110" s="50"/>
      <c r="N110" s="50">
        <f t="shared" si="23"/>
        <v>2430681.8638355075</v>
      </c>
      <c r="O110" s="114"/>
      <c r="P110" s="95"/>
      <c r="Q110" s="95"/>
      <c r="R110" s="33"/>
      <c r="S110" s="33"/>
    </row>
    <row r="111" spans="1:19" s="31" customFormat="1" x14ac:dyDescent="0.25">
      <c r="A111" s="35"/>
      <c r="B111" s="51" t="s">
        <v>67</v>
      </c>
      <c r="C111" s="35">
        <v>4</v>
      </c>
      <c r="D111" s="55">
        <v>11.875299999999999</v>
      </c>
      <c r="E111" s="102">
        <v>3390</v>
      </c>
      <c r="F111" s="164">
        <v>7681891.5</v>
      </c>
      <c r="G111" s="41">
        <v>100</v>
      </c>
      <c r="H111" s="50">
        <f t="shared" si="27"/>
        <v>7681891.5</v>
      </c>
      <c r="I111" s="50">
        <f t="shared" si="26"/>
        <v>0</v>
      </c>
      <c r="J111" s="50">
        <f t="shared" si="28"/>
        <v>2266.0446902654867</v>
      </c>
      <c r="K111" s="50">
        <f t="shared" si="29"/>
        <v>131.72684910974476</v>
      </c>
      <c r="L111" s="50">
        <f t="shared" si="30"/>
        <v>1216598.149783591</v>
      </c>
      <c r="M111" s="50"/>
      <c r="N111" s="50">
        <f t="shared" si="23"/>
        <v>1216598.149783591</v>
      </c>
      <c r="O111" s="114"/>
      <c r="P111" s="95"/>
      <c r="Q111" s="95"/>
      <c r="R111" s="33"/>
      <c r="S111" s="33"/>
    </row>
    <row r="112" spans="1:19" s="31" customFormat="1" x14ac:dyDescent="0.25">
      <c r="A112" s="35"/>
      <c r="B112" s="51" t="s">
        <v>68</v>
      </c>
      <c r="C112" s="35">
        <v>4</v>
      </c>
      <c r="D112" s="55">
        <v>31.241099999999999</v>
      </c>
      <c r="E112" s="102">
        <v>986</v>
      </c>
      <c r="F112" s="164">
        <v>782801.4</v>
      </c>
      <c r="G112" s="41">
        <v>100</v>
      </c>
      <c r="H112" s="50">
        <f t="shared" si="27"/>
        <v>782801.4</v>
      </c>
      <c r="I112" s="50">
        <f t="shared" si="26"/>
        <v>0</v>
      </c>
      <c r="J112" s="50">
        <f t="shared" si="28"/>
        <v>793.91622718052736</v>
      </c>
      <c r="K112" s="50">
        <f t="shared" si="29"/>
        <v>1603.8553121947041</v>
      </c>
      <c r="L112" s="50">
        <f t="shared" si="30"/>
        <v>1790866.5307657807</v>
      </c>
      <c r="M112" s="50"/>
      <c r="N112" s="50">
        <f t="shared" si="23"/>
        <v>1790866.5307657807</v>
      </c>
      <c r="O112" s="114"/>
      <c r="P112" s="95"/>
      <c r="Q112" s="95"/>
      <c r="R112" s="33"/>
      <c r="S112" s="33"/>
    </row>
    <row r="113" spans="1:19" s="31" customFormat="1" x14ac:dyDescent="0.25">
      <c r="A113" s="35"/>
      <c r="B113" s="51" t="s">
        <v>69</v>
      </c>
      <c r="C113" s="35">
        <v>4</v>
      </c>
      <c r="D113" s="55">
        <v>24.530700000000003</v>
      </c>
      <c r="E113" s="102">
        <v>1112</v>
      </c>
      <c r="F113" s="164">
        <v>720970.1</v>
      </c>
      <c r="G113" s="41">
        <v>100</v>
      </c>
      <c r="H113" s="50">
        <f t="shared" si="27"/>
        <v>720970.1</v>
      </c>
      <c r="I113" s="50">
        <f t="shared" si="26"/>
        <v>0</v>
      </c>
      <c r="J113" s="50">
        <f t="shared" si="28"/>
        <v>648.35440647482017</v>
      </c>
      <c r="K113" s="50">
        <f t="shared" si="29"/>
        <v>1749.4171329004112</v>
      </c>
      <c r="L113" s="50">
        <f t="shared" si="30"/>
        <v>1906839.2854194487</v>
      </c>
      <c r="M113" s="50"/>
      <c r="N113" s="50">
        <f t="shared" si="23"/>
        <v>1906839.2854194487</v>
      </c>
      <c r="O113" s="114"/>
      <c r="P113" s="95"/>
      <c r="Q113" s="95"/>
      <c r="R113" s="33"/>
      <c r="S113" s="33"/>
    </row>
    <row r="114" spans="1:19" s="31" customFormat="1" x14ac:dyDescent="0.25">
      <c r="A114" s="35"/>
      <c r="B114" s="51" t="s">
        <v>70</v>
      </c>
      <c r="C114" s="35">
        <v>4</v>
      </c>
      <c r="D114" s="55">
        <v>16.540599999999998</v>
      </c>
      <c r="E114" s="102">
        <v>482</v>
      </c>
      <c r="F114" s="164">
        <v>201557.6</v>
      </c>
      <c r="G114" s="41">
        <v>100</v>
      </c>
      <c r="H114" s="50">
        <f t="shared" si="27"/>
        <v>201557.6</v>
      </c>
      <c r="I114" s="50">
        <f t="shared" si="26"/>
        <v>0</v>
      </c>
      <c r="J114" s="50">
        <f t="shared" si="28"/>
        <v>418.16929460580911</v>
      </c>
      <c r="K114" s="50">
        <f t="shared" si="29"/>
        <v>1979.6022447694222</v>
      </c>
      <c r="L114" s="50">
        <f t="shared" si="30"/>
        <v>1852179.3064282872</v>
      </c>
      <c r="M114" s="50"/>
      <c r="N114" s="50">
        <f t="shared" si="23"/>
        <v>1852179.3064282872</v>
      </c>
      <c r="O114" s="114"/>
      <c r="P114" s="95"/>
      <c r="Q114" s="95"/>
      <c r="R114" s="33"/>
      <c r="S114" s="33"/>
    </row>
    <row r="115" spans="1:19" s="31" customFormat="1" x14ac:dyDescent="0.25">
      <c r="A115" s="35"/>
      <c r="B115" s="51" t="s">
        <v>855</v>
      </c>
      <c r="C115" s="35">
        <v>4</v>
      </c>
      <c r="D115" s="55">
        <v>24.329000000000001</v>
      </c>
      <c r="E115" s="102">
        <v>1031</v>
      </c>
      <c r="F115" s="164">
        <v>737360.7</v>
      </c>
      <c r="G115" s="41">
        <v>100</v>
      </c>
      <c r="H115" s="50">
        <f t="shared" si="27"/>
        <v>737360.7</v>
      </c>
      <c r="I115" s="50">
        <f t="shared" si="26"/>
        <v>0</v>
      </c>
      <c r="J115" s="50">
        <f t="shared" si="28"/>
        <v>715.1898157129001</v>
      </c>
      <c r="K115" s="50">
        <f t="shared" si="29"/>
        <v>1682.5817236623313</v>
      </c>
      <c r="L115" s="50">
        <f t="shared" si="30"/>
        <v>1826644.9754943545</v>
      </c>
      <c r="M115" s="50"/>
      <c r="N115" s="50">
        <f t="shared" si="23"/>
        <v>1826644.9754943545</v>
      </c>
      <c r="O115" s="114"/>
      <c r="P115" s="95"/>
      <c r="Q115" s="95"/>
      <c r="R115" s="33"/>
      <c r="S115" s="33"/>
    </row>
    <row r="116" spans="1:19" s="31" customFormat="1" x14ac:dyDescent="0.25">
      <c r="A116" s="35"/>
      <c r="B116" s="51" t="s">
        <v>736</v>
      </c>
      <c r="C116" s="35">
        <v>4</v>
      </c>
      <c r="D116" s="55">
        <v>26.3277</v>
      </c>
      <c r="E116" s="102">
        <v>1404</v>
      </c>
      <c r="F116" s="164">
        <v>762522.1</v>
      </c>
      <c r="G116" s="41">
        <v>100</v>
      </c>
      <c r="H116" s="50">
        <f t="shared" si="27"/>
        <v>762522.1</v>
      </c>
      <c r="I116" s="50">
        <f t="shared" si="26"/>
        <v>0</v>
      </c>
      <c r="J116" s="50">
        <f t="shared" si="28"/>
        <v>543.10690883190887</v>
      </c>
      <c r="K116" s="50">
        <f t="shared" si="29"/>
        <v>1854.6646305433226</v>
      </c>
      <c r="L116" s="50">
        <f t="shared" si="30"/>
        <v>2092424.7057600413</v>
      </c>
      <c r="M116" s="50"/>
      <c r="N116" s="50">
        <f t="shared" si="23"/>
        <v>2092424.7057600413</v>
      </c>
      <c r="O116" s="114"/>
      <c r="P116" s="95"/>
      <c r="Q116" s="95"/>
      <c r="R116" s="33"/>
      <c r="S116" s="33"/>
    </row>
    <row r="117" spans="1:19" s="31" customFormat="1" x14ac:dyDescent="0.25">
      <c r="A117" s="35"/>
      <c r="B117" s="51" t="s">
        <v>737</v>
      </c>
      <c r="C117" s="35">
        <v>4</v>
      </c>
      <c r="D117" s="55">
        <v>20.367199999999997</v>
      </c>
      <c r="E117" s="102">
        <v>854</v>
      </c>
      <c r="F117" s="164">
        <v>277865.5</v>
      </c>
      <c r="G117" s="41">
        <v>100</v>
      </c>
      <c r="H117" s="50">
        <f t="shared" si="27"/>
        <v>277865.5</v>
      </c>
      <c r="I117" s="50">
        <f t="shared" si="26"/>
        <v>0</v>
      </c>
      <c r="J117" s="50">
        <f t="shared" si="28"/>
        <v>325.36943793911007</v>
      </c>
      <c r="K117" s="50">
        <f t="shared" si="29"/>
        <v>2072.4021014361215</v>
      </c>
      <c r="L117" s="50">
        <f t="shared" si="30"/>
        <v>2064447.8677322993</v>
      </c>
      <c r="M117" s="50"/>
      <c r="N117" s="50">
        <f t="shared" si="23"/>
        <v>2064447.8677322993</v>
      </c>
      <c r="O117" s="114"/>
      <c r="P117" s="95"/>
      <c r="Q117" s="95"/>
      <c r="R117" s="33"/>
      <c r="S117" s="33"/>
    </row>
    <row r="118" spans="1:19" s="31" customFormat="1" x14ac:dyDescent="0.25">
      <c r="A118" s="35"/>
      <c r="B118" s="51" t="s">
        <v>71</v>
      </c>
      <c r="C118" s="35">
        <v>4</v>
      </c>
      <c r="D118" s="55">
        <v>25.795300000000001</v>
      </c>
      <c r="E118" s="102">
        <v>1812</v>
      </c>
      <c r="F118" s="164">
        <v>1118003.8999999999</v>
      </c>
      <c r="G118" s="41">
        <v>100</v>
      </c>
      <c r="H118" s="50">
        <f t="shared" si="27"/>
        <v>1118003.8999999999</v>
      </c>
      <c r="I118" s="50">
        <f t="shared" si="26"/>
        <v>0</v>
      </c>
      <c r="J118" s="50">
        <f t="shared" si="28"/>
        <v>616.99994481236195</v>
      </c>
      <c r="K118" s="50">
        <f t="shared" si="29"/>
        <v>1780.7715945628695</v>
      </c>
      <c r="L118" s="50">
        <f t="shared" si="30"/>
        <v>2154238.110441403</v>
      </c>
      <c r="M118" s="50"/>
      <c r="N118" s="50">
        <f t="shared" si="23"/>
        <v>2154238.110441403</v>
      </c>
      <c r="O118" s="114"/>
      <c r="P118" s="95"/>
      <c r="Q118" s="95"/>
      <c r="R118" s="33"/>
      <c r="S118" s="33"/>
    </row>
    <row r="119" spans="1:19" s="31" customFormat="1" x14ac:dyDescent="0.25">
      <c r="A119" s="35"/>
      <c r="B119" s="51" t="s">
        <v>72</v>
      </c>
      <c r="C119" s="35">
        <v>4</v>
      </c>
      <c r="D119" s="55">
        <v>27.845200000000002</v>
      </c>
      <c r="E119" s="102">
        <v>1761</v>
      </c>
      <c r="F119" s="164">
        <v>1228292.3999999999</v>
      </c>
      <c r="G119" s="41">
        <v>100</v>
      </c>
      <c r="H119" s="50">
        <f t="shared" si="27"/>
        <v>1228292.3999999999</v>
      </c>
      <c r="I119" s="50">
        <f t="shared" si="26"/>
        <v>0</v>
      </c>
      <c r="J119" s="50">
        <f t="shared" si="28"/>
        <v>697.49710391822828</v>
      </c>
      <c r="K119" s="50">
        <f t="shared" si="29"/>
        <v>1700.2744354570032</v>
      </c>
      <c r="L119" s="50">
        <f t="shared" si="30"/>
        <v>2085776.0579264301</v>
      </c>
      <c r="M119" s="50"/>
      <c r="N119" s="50">
        <f t="shared" si="23"/>
        <v>2085776.0579264301</v>
      </c>
      <c r="O119" s="114"/>
      <c r="P119" s="95"/>
      <c r="Q119" s="95"/>
      <c r="R119" s="33"/>
      <c r="S119" s="33"/>
    </row>
    <row r="120" spans="1:19" s="31" customFormat="1" x14ac:dyDescent="0.25">
      <c r="A120" s="35"/>
      <c r="B120" s="51" t="s">
        <v>73</v>
      </c>
      <c r="C120" s="35">
        <v>4</v>
      </c>
      <c r="D120" s="55">
        <v>24.738299999999999</v>
      </c>
      <c r="E120" s="102">
        <v>1419</v>
      </c>
      <c r="F120" s="164">
        <v>963655.7</v>
      </c>
      <c r="G120" s="41">
        <v>100</v>
      </c>
      <c r="H120" s="50">
        <f t="shared" si="27"/>
        <v>963655.7</v>
      </c>
      <c r="I120" s="50">
        <f t="shared" si="26"/>
        <v>0</v>
      </c>
      <c r="J120" s="50">
        <f t="shared" si="28"/>
        <v>679.10902043692738</v>
      </c>
      <c r="K120" s="50">
        <f t="shared" si="29"/>
        <v>1718.6625189383039</v>
      </c>
      <c r="L120" s="50">
        <f t="shared" si="30"/>
        <v>1977168.6657384573</v>
      </c>
      <c r="M120" s="50"/>
      <c r="N120" s="50">
        <f t="shared" si="23"/>
        <v>1977168.6657384573</v>
      </c>
      <c r="O120" s="114"/>
      <c r="P120" s="95"/>
      <c r="Q120" s="95"/>
      <c r="R120" s="33"/>
      <c r="S120" s="33"/>
    </row>
    <row r="121" spans="1:19" s="31" customFormat="1" x14ac:dyDescent="0.25">
      <c r="A121" s="35"/>
      <c r="B121" s="51"/>
      <c r="C121" s="35"/>
      <c r="D121" s="55">
        <v>0</v>
      </c>
      <c r="E121" s="104"/>
      <c r="F121" s="42"/>
      <c r="G121" s="41"/>
      <c r="H121" s="42"/>
      <c r="I121" s="32"/>
      <c r="J121" s="32"/>
      <c r="K121" s="50"/>
      <c r="L121" s="50"/>
      <c r="M121" s="50"/>
      <c r="N121" s="50"/>
      <c r="O121" s="114"/>
      <c r="P121" s="95"/>
      <c r="Q121" s="95"/>
      <c r="R121" s="33"/>
      <c r="S121" s="33"/>
    </row>
    <row r="122" spans="1:19" s="31" customFormat="1" x14ac:dyDescent="0.25">
      <c r="A122" s="30" t="s">
        <v>74</v>
      </c>
      <c r="B122" s="43" t="s">
        <v>2</v>
      </c>
      <c r="C122" s="44"/>
      <c r="D122" s="3">
        <v>1545.2835</v>
      </c>
      <c r="E122" s="105">
        <f>E123</f>
        <v>74468</v>
      </c>
      <c r="F122" s="37">
        <f t="shared" ref="F122" si="31">F124</f>
        <v>0</v>
      </c>
      <c r="G122" s="37"/>
      <c r="H122" s="37">
        <f>H124</f>
        <v>34185597.125</v>
      </c>
      <c r="I122" s="37">
        <f>I124</f>
        <v>-34185597.125</v>
      </c>
      <c r="J122" s="37"/>
      <c r="K122" s="50"/>
      <c r="L122" s="50"/>
      <c r="M122" s="46">
        <f>M124</f>
        <v>36679614.71734488</v>
      </c>
      <c r="N122" s="37">
        <f t="shared" si="23"/>
        <v>36679614.71734488</v>
      </c>
      <c r="O122" s="114"/>
      <c r="P122" s="95"/>
      <c r="Q122" s="95"/>
      <c r="R122" s="33"/>
      <c r="S122" s="33"/>
    </row>
    <row r="123" spans="1:19" s="31" customFormat="1" x14ac:dyDescent="0.25">
      <c r="A123" s="30" t="s">
        <v>74</v>
      </c>
      <c r="B123" s="43" t="s">
        <v>3</v>
      </c>
      <c r="C123" s="44"/>
      <c r="D123" s="3">
        <v>1545.2835</v>
      </c>
      <c r="E123" s="105">
        <f>SUM(E125:E161)</f>
        <v>74468</v>
      </c>
      <c r="F123" s="37">
        <f t="shared" ref="F123" si="32">SUM(F125:F161)</f>
        <v>211782585.89999998</v>
      </c>
      <c r="G123" s="37"/>
      <c r="H123" s="37">
        <f>SUM(H125:H161)</f>
        <v>143411391.64999998</v>
      </c>
      <c r="I123" s="37">
        <f>SUM(I125:I161)</f>
        <v>68371194.25</v>
      </c>
      <c r="J123" s="37"/>
      <c r="K123" s="50"/>
      <c r="L123" s="37">
        <f>SUM(L125:L161)</f>
        <v>69959722.220203429</v>
      </c>
      <c r="M123" s="50"/>
      <c r="N123" s="37">
        <f t="shared" si="23"/>
        <v>69959722.220203429</v>
      </c>
      <c r="O123" s="114"/>
      <c r="P123" s="95"/>
      <c r="Q123" s="95"/>
      <c r="R123" s="33"/>
      <c r="S123" s="33"/>
    </row>
    <row r="124" spans="1:19" s="31" customFormat="1" x14ac:dyDescent="0.25">
      <c r="A124" s="35"/>
      <c r="B124" s="51" t="s">
        <v>26</v>
      </c>
      <c r="C124" s="35">
        <v>2</v>
      </c>
      <c r="D124" s="55">
        <v>0</v>
      </c>
      <c r="E124" s="104"/>
      <c r="F124" s="50"/>
      <c r="G124" s="41">
        <v>25</v>
      </c>
      <c r="H124" s="50">
        <f>F136*G124/100</f>
        <v>34185597.125</v>
      </c>
      <c r="I124" s="50">
        <f t="shared" ref="I124:I161" si="33">F124-H124</f>
        <v>-34185597.125</v>
      </c>
      <c r="J124" s="50"/>
      <c r="K124" s="50"/>
      <c r="L124" s="50"/>
      <c r="M124" s="50">
        <f>($L$7*$L$8*E122/$L$10)+($L$7*$L$9*D122/$L$11)</f>
        <v>36679614.71734488</v>
      </c>
      <c r="N124" s="50">
        <f t="shared" si="23"/>
        <v>36679614.71734488</v>
      </c>
      <c r="O124" s="114"/>
      <c r="P124" s="95"/>
      <c r="Q124" s="95"/>
      <c r="R124" s="33"/>
      <c r="S124" s="33"/>
    </row>
    <row r="125" spans="1:19" s="31" customFormat="1" x14ac:dyDescent="0.25">
      <c r="A125" s="35"/>
      <c r="B125" s="51" t="s">
        <v>75</v>
      </c>
      <c r="C125" s="35">
        <v>4</v>
      </c>
      <c r="D125" s="55">
        <v>62.27</v>
      </c>
      <c r="E125" s="102">
        <v>1016</v>
      </c>
      <c r="F125" s="165">
        <v>1540598.9</v>
      </c>
      <c r="G125" s="41">
        <v>100</v>
      </c>
      <c r="H125" s="50">
        <f t="shared" ref="H125:H161" si="34">F125*G125/100</f>
        <v>1540598.9</v>
      </c>
      <c r="I125" s="50">
        <f t="shared" si="33"/>
        <v>0</v>
      </c>
      <c r="J125" s="50">
        <f t="shared" si="28"/>
        <v>1516.3374999999999</v>
      </c>
      <c r="K125" s="50">
        <f t="shared" ref="K125:K161" si="35">$J$11*$J$19-J125</f>
        <v>881.43403937523158</v>
      </c>
      <c r="L125" s="50">
        <f t="shared" ref="L125:L161" si="36">IF(K125&gt;0,$J$7*$J$8*(K125/$K$19),0)+$J$7*$J$9*(E125/$E$19)+$J$7*$J$10*(D125/$D$19)</f>
        <v>1402195.3343073388</v>
      </c>
      <c r="M125" s="50"/>
      <c r="N125" s="50">
        <f t="shared" si="23"/>
        <v>1402195.3343073388</v>
      </c>
      <c r="O125" s="114"/>
      <c r="P125" s="95"/>
      <c r="Q125" s="95"/>
      <c r="R125" s="33"/>
      <c r="S125" s="33"/>
    </row>
    <row r="126" spans="1:19" s="31" customFormat="1" x14ac:dyDescent="0.25">
      <c r="A126" s="35"/>
      <c r="B126" s="51" t="s">
        <v>76</v>
      </c>
      <c r="C126" s="35">
        <v>4</v>
      </c>
      <c r="D126" s="55">
        <v>60.540000000000006</v>
      </c>
      <c r="E126" s="102">
        <v>1850</v>
      </c>
      <c r="F126" s="165">
        <v>1725293.4</v>
      </c>
      <c r="G126" s="41">
        <v>100</v>
      </c>
      <c r="H126" s="50">
        <f t="shared" si="34"/>
        <v>1725293.4</v>
      </c>
      <c r="I126" s="50">
        <f t="shared" si="33"/>
        <v>0</v>
      </c>
      <c r="J126" s="50">
        <f t="shared" si="28"/>
        <v>932.59102702702694</v>
      </c>
      <c r="K126" s="50">
        <f t="shared" si="35"/>
        <v>1465.1805123482045</v>
      </c>
      <c r="L126" s="50">
        <f t="shared" si="36"/>
        <v>2120244.0634560366</v>
      </c>
      <c r="M126" s="50"/>
      <c r="N126" s="50">
        <f t="shared" si="23"/>
        <v>2120244.0634560366</v>
      </c>
      <c r="O126" s="114"/>
      <c r="P126" s="95"/>
      <c r="Q126" s="95"/>
      <c r="R126" s="33"/>
      <c r="S126" s="33"/>
    </row>
    <row r="127" spans="1:19" s="31" customFormat="1" x14ac:dyDescent="0.25">
      <c r="A127" s="35"/>
      <c r="B127" s="51" t="s">
        <v>77</v>
      </c>
      <c r="C127" s="35">
        <v>4</v>
      </c>
      <c r="D127" s="55">
        <v>34.874600000000001</v>
      </c>
      <c r="E127" s="102">
        <v>1517</v>
      </c>
      <c r="F127" s="165">
        <v>1361258.9</v>
      </c>
      <c r="G127" s="41">
        <v>100</v>
      </c>
      <c r="H127" s="50">
        <f t="shared" si="34"/>
        <v>1361258.9</v>
      </c>
      <c r="I127" s="50">
        <f t="shared" si="33"/>
        <v>0</v>
      </c>
      <c r="J127" s="50">
        <f t="shared" si="28"/>
        <v>897.33612392880684</v>
      </c>
      <c r="K127" s="50">
        <f t="shared" si="35"/>
        <v>1500.4354154464245</v>
      </c>
      <c r="L127" s="50">
        <f t="shared" si="36"/>
        <v>1891608.4184798386</v>
      </c>
      <c r="M127" s="50"/>
      <c r="N127" s="50">
        <f t="shared" si="23"/>
        <v>1891608.4184798386</v>
      </c>
      <c r="O127" s="114"/>
      <c r="P127" s="95"/>
      <c r="Q127" s="95"/>
      <c r="R127" s="33"/>
      <c r="S127" s="33"/>
    </row>
    <row r="128" spans="1:19" s="31" customFormat="1" x14ac:dyDescent="0.25">
      <c r="A128" s="35"/>
      <c r="B128" s="51" t="s">
        <v>78</v>
      </c>
      <c r="C128" s="35">
        <v>4</v>
      </c>
      <c r="D128" s="55">
        <v>31.383899999999997</v>
      </c>
      <c r="E128" s="102">
        <v>1019</v>
      </c>
      <c r="F128" s="165">
        <v>600021</v>
      </c>
      <c r="G128" s="41">
        <v>100</v>
      </c>
      <c r="H128" s="50">
        <f t="shared" si="34"/>
        <v>600021</v>
      </c>
      <c r="I128" s="50">
        <f t="shared" si="33"/>
        <v>0</v>
      </c>
      <c r="J128" s="50">
        <f t="shared" si="28"/>
        <v>588.83316977428854</v>
      </c>
      <c r="K128" s="50">
        <f t="shared" si="35"/>
        <v>1808.9383696009429</v>
      </c>
      <c r="L128" s="50">
        <f t="shared" si="36"/>
        <v>1968062.1096072486</v>
      </c>
      <c r="M128" s="50"/>
      <c r="N128" s="50">
        <f t="shared" si="23"/>
        <v>1968062.1096072486</v>
      </c>
      <c r="O128" s="114"/>
      <c r="P128" s="95"/>
      <c r="Q128" s="95"/>
      <c r="R128" s="33"/>
      <c r="S128" s="33"/>
    </row>
    <row r="129" spans="1:19" s="31" customFormat="1" x14ac:dyDescent="0.25">
      <c r="A129" s="35"/>
      <c r="B129" s="51" t="s">
        <v>738</v>
      </c>
      <c r="C129" s="35">
        <v>4</v>
      </c>
      <c r="D129" s="55">
        <v>25.623899999999999</v>
      </c>
      <c r="E129" s="102">
        <v>791</v>
      </c>
      <c r="F129" s="165">
        <v>523289</v>
      </c>
      <c r="G129" s="41">
        <v>100</v>
      </c>
      <c r="H129" s="50">
        <f t="shared" si="34"/>
        <v>523289</v>
      </c>
      <c r="I129" s="50">
        <f t="shared" si="33"/>
        <v>0</v>
      </c>
      <c r="J129" s="50">
        <f t="shared" si="28"/>
        <v>661.5537294563843</v>
      </c>
      <c r="K129" s="50">
        <f t="shared" si="35"/>
        <v>1736.2178099188473</v>
      </c>
      <c r="L129" s="50">
        <f t="shared" si="36"/>
        <v>1804465.3756540255</v>
      </c>
      <c r="M129" s="50"/>
      <c r="N129" s="50">
        <f t="shared" si="23"/>
        <v>1804465.3756540255</v>
      </c>
      <c r="O129" s="114"/>
      <c r="P129" s="95"/>
      <c r="Q129" s="95"/>
      <c r="R129" s="33"/>
      <c r="S129" s="33"/>
    </row>
    <row r="130" spans="1:19" s="31" customFormat="1" x14ac:dyDescent="0.25">
      <c r="A130" s="35"/>
      <c r="B130" s="51" t="s">
        <v>739</v>
      </c>
      <c r="C130" s="35">
        <v>4</v>
      </c>
      <c r="D130" s="55">
        <v>39.855800000000002</v>
      </c>
      <c r="E130" s="102">
        <v>1389</v>
      </c>
      <c r="F130" s="165">
        <v>609530.69999999995</v>
      </c>
      <c r="G130" s="41">
        <v>100</v>
      </c>
      <c r="H130" s="50">
        <f t="shared" si="34"/>
        <v>609530.69999999995</v>
      </c>
      <c r="I130" s="50">
        <f t="shared" si="33"/>
        <v>0</v>
      </c>
      <c r="J130" s="50">
        <f t="shared" si="28"/>
        <v>438.82699784017274</v>
      </c>
      <c r="K130" s="50">
        <f t="shared" si="35"/>
        <v>1958.9445415350588</v>
      </c>
      <c r="L130" s="50">
        <f t="shared" si="36"/>
        <v>2254185.2938962141</v>
      </c>
      <c r="M130" s="50"/>
      <c r="N130" s="50">
        <f t="shared" si="23"/>
        <v>2254185.2938962141</v>
      </c>
      <c r="O130" s="114"/>
      <c r="P130" s="95"/>
      <c r="Q130" s="95"/>
      <c r="R130" s="33"/>
      <c r="S130" s="33"/>
    </row>
    <row r="131" spans="1:19" s="31" customFormat="1" x14ac:dyDescent="0.25">
      <c r="A131" s="35"/>
      <c r="B131" s="51" t="s">
        <v>740</v>
      </c>
      <c r="C131" s="35">
        <v>4</v>
      </c>
      <c r="D131" s="55">
        <v>24.169999999999998</v>
      </c>
      <c r="E131" s="102">
        <v>997</v>
      </c>
      <c r="F131" s="165">
        <v>1264102.3</v>
      </c>
      <c r="G131" s="41">
        <v>100</v>
      </c>
      <c r="H131" s="50">
        <f t="shared" si="34"/>
        <v>1264102.3</v>
      </c>
      <c r="I131" s="50">
        <f t="shared" si="33"/>
        <v>0</v>
      </c>
      <c r="J131" s="50">
        <f t="shared" si="28"/>
        <v>1267.9060180541626</v>
      </c>
      <c r="K131" s="50">
        <f t="shared" si="35"/>
        <v>1129.8655213210689</v>
      </c>
      <c r="L131" s="50">
        <f t="shared" si="36"/>
        <v>1367275.6820181489</v>
      </c>
      <c r="M131" s="50"/>
      <c r="N131" s="50">
        <f t="shared" si="23"/>
        <v>1367275.6820181489</v>
      </c>
      <c r="O131" s="114"/>
      <c r="P131" s="95"/>
      <c r="Q131" s="95"/>
      <c r="R131" s="33"/>
      <c r="S131" s="33"/>
    </row>
    <row r="132" spans="1:19" s="31" customFormat="1" x14ac:dyDescent="0.25">
      <c r="A132" s="35"/>
      <c r="B132" s="51" t="s">
        <v>79</v>
      </c>
      <c r="C132" s="35">
        <v>4</v>
      </c>
      <c r="D132" s="55">
        <v>31.63</v>
      </c>
      <c r="E132" s="102">
        <v>1289</v>
      </c>
      <c r="F132" s="165">
        <v>734768.2</v>
      </c>
      <c r="G132" s="41">
        <v>100</v>
      </c>
      <c r="H132" s="50">
        <f t="shared" si="34"/>
        <v>734768.2</v>
      </c>
      <c r="I132" s="50">
        <f t="shared" si="33"/>
        <v>0</v>
      </c>
      <c r="J132" s="50">
        <f t="shared" si="28"/>
        <v>570.02963537626067</v>
      </c>
      <c r="K132" s="50">
        <f t="shared" si="35"/>
        <v>1827.7419039989709</v>
      </c>
      <c r="L132" s="50">
        <f t="shared" si="36"/>
        <v>2067463.9320270531</v>
      </c>
      <c r="M132" s="50"/>
      <c r="N132" s="50">
        <f t="shared" si="23"/>
        <v>2067463.9320270531</v>
      </c>
      <c r="O132" s="114"/>
      <c r="P132" s="95"/>
      <c r="Q132" s="95"/>
      <c r="R132" s="33"/>
      <c r="S132" s="33"/>
    </row>
    <row r="133" spans="1:19" s="31" customFormat="1" x14ac:dyDescent="0.25">
      <c r="A133" s="35"/>
      <c r="B133" s="51" t="s">
        <v>80</v>
      </c>
      <c r="C133" s="35">
        <v>4</v>
      </c>
      <c r="D133" s="55">
        <v>11.828699999999998</v>
      </c>
      <c r="E133" s="102">
        <v>462</v>
      </c>
      <c r="F133" s="165">
        <v>828690.4</v>
      </c>
      <c r="G133" s="41">
        <v>100</v>
      </c>
      <c r="H133" s="50">
        <f t="shared" si="34"/>
        <v>828690.4</v>
      </c>
      <c r="I133" s="50">
        <f t="shared" si="33"/>
        <v>0</v>
      </c>
      <c r="J133" s="50">
        <f t="shared" si="28"/>
        <v>1793.7021645021646</v>
      </c>
      <c r="K133" s="50">
        <f t="shared" si="35"/>
        <v>604.06937487306686</v>
      </c>
      <c r="L133" s="50">
        <f t="shared" si="36"/>
        <v>702633.11109946191</v>
      </c>
      <c r="M133" s="50"/>
      <c r="N133" s="50">
        <f t="shared" si="23"/>
        <v>702633.11109946191</v>
      </c>
      <c r="O133" s="114"/>
      <c r="P133" s="95"/>
      <c r="Q133" s="95"/>
      <c r="R133" s="33"/>
      <c r="S133" s="33"/>
    </row>
    <row r="134" spans="1:19" s="31" customFormat="1" x14ac:dyDescent="0.25">
      <c r="A134" s="35"/>
      <c r="B134" s="51" t="s">
        <v>81</v>
      </c>
      <c r="C134" s="35">
        <v>4</v>
      </c>
      <c r="D134" s="55">
        <v>33.254300000000001</v>
      </c>
      <c r="E134" s="102">
        <v>1247</v>
      </c>
      <c r="F134" s="165">
        <v>1349447.5</v>
      </c>
      <c r="G134" s="41">
        <v>100</v>
      </c>
      <c r="H134" s="50">
        <f t="shared" si="34"/>
        <v>1349447.5</v>
      </c>
      <c r="I134" s="50">
        <f t="shared" si="33"/>
        <v>0</v>
      </c>
      <c r="J134" s="50">
        <f t="shared" si="28"/>
        <v>1082.155172413793</v>
      </c>
      <c r="K134" s="50">
        <f t="shared" si="35"/>
        <v>1315.6163669614384</v>
      </c>
      <c r="L134" s="50">
        <f t="shared" si="36"/>
        <v>1649332.4152061841</v>
      </c>
      <c r="M134" s="50"/>
      <c r="N134" s="50">
        <f t="shared" si="23"/>
        <v>1649332.4152061841</v>
      </c>
      <c r="O134" s="114"/>
      <c r="P134" s="95"/>
      <c r="Q134" s="95"/>
      <c r="R134" s="33"/>
      <c r="S134" s="33"/>
    </row>
    <row r="135" spans="1:19" s="31" customFormat="1" x14ac:dyDescent="0.25">
      <c r="A135" s="35"/>
      <c r="B135" s="51" t="s">
        <v>82</v>
      </c>
      <c r="C135" s="35">
        <v>4</v>
      </c>
      <c r="D135" s="55">
        <v>34.46</v>
      </c>
      <c r="E135" s="102">
        <v>1419</v>
      </c>
      <c r="F135" s="165">
        <v>4285467.5999999996</v>
      </c>
      <c r="G135" s="41">
        <v>100</v>
      </c>
      <c r="H135" s="50">
        <f t="shared" si="34"/>
        <v>4285467.5999999996</v>
      </c>
      <c r="I135" s="50">
        <f t="shared" si="33"/>
        <v>0</v>
      </c>
      <c r="J135" s="50">
        <f t="shared" si="28"/>
        <v>3020.0617336152218</v>
      </c>
      <c r="K135" s="50">
        <f t="shared" si="35"/>
        <v>-622.29019423999034</v>
      </c>
      <c r="L135" s="50">
        <f t="shared" si="36"/>
        <v>642935.14395022509</v>
      </c>
      <c r="M135" s="50"/>
      <c r="N135" s="50">
        <f t="shared" si="23"/>
        <v>642935.14395022509</v>
      </c>
      <c r="O135" s="114"/>
      <c r="P135" s="95"/>
      <c r="Q135" s="95"/>
      <c r="R135" s="33"/>
      <c r="S135" s="33"/>
    </row>
    <row r="136" spans="1:19" s="31" customFormat="1" x14ac:dyDescent="0.25">
      <c r="A136" s="35"/>
      <c r="B136" s="51" t="s">
        <v>877</v>
      </c>
      <c r="C136" s="35">
        <v>3</v>
      </c>
      <c r="D136" s="55">
        <v>34.15</v>
      </c>
      <c r="E136" s="102">
        <v>22993</v>
      </c>
      <c r="F136" s="165">
        <v>136742388.5</v>
      </c>
      <c r="G136" s="41">
        <v>50</v>
      </c>
      <c r="H136" s="50">
        <f t="shared" si="34"/>
        <v>68371194.25</v>
      </c>
      <c r="I136" s="50">
        <f t="shared" si="33"/>
        <v>68371194.25</v>
      </c>
      <c r="J136" s="50">
        <f t="shared" si="28"/>
        <v>5947.1312355934415</v>
      </c>
      <c r="K136" s="50">
        <f t="shared" si="35"/>
        <v>-3549.35969621821</v>
      </c>
      <c r="L136" s="50">
        <f t="shared" si="36"/>
        <v>7246876.2267105561</v>
      </c>
      <c r="M136" s="50"/>
      <c r="N136" s="50">
        <f t="shared" si="23"/>
        <v>7246876.2267105561</v>
      </c>
      <c r="O136" s="114"/>
      <c r="P136" s="95"/>
      <c r="Q136" s="95"/>
      <c r="R136" s="33"/>
      <c r="S136" s="33"/>
    </row>
    <row r="137" spans="1:19" s="31" customFormat="1" x14ac:dyDescent="0.25">
      <c r="A137" s="35"/>
      <c r="B137" s="51" t="s">
        <v>741</v>
      </c>
      <c r="C137" s="35">
        <v>4</v>
      </c>
      <c r="D137" s="55">
        <v>34.1</v>
      </c>
      <c r="E137" s="102">
        <v>760</v>
      </c>
      <c r="F137" s="165">
        <v>1080764.6000000001</v>
      </c>
      <c r="G137" s="41">
        <v>100</v>
      </c>
      <c r="H137" s="50">
        <f t="shared" si="34"/>
        <v>1080764.6000000001</v>
      </c>
      <c r="I137" s="50">
        <f t="shared" si="33"/>
        <v>0</v>
      </c>
      <c r="J137" s="50">
        <f t="shared" si="28"/>
        <v>1422.0586842105265</v>
      </c>
      <c r="K137" s="50">
        <f t="shared" si="35"/>
        <v>975.71285516470493</v>
      </c>
      <c r="L137" s="50">
        <f t="shared" si="36"/>
        <v>1229827.452933165</v>
      </c>
      <c r="M137" s="50"/>
      <c r="N137" s="50">
        <f t="shared" si="23"/>
        <v>1229827.452933165</v>
      </c>
      <c r="O137" s="114"/>
      <c r="P137" s="95"/>
      <c r="Q137" s="95"/>
      <c r="R137" s="33"/>
      <c r="S137" s="33"/>
    </row>
    <row r="138" spans="1:19" s="31" customFormat="1" x14ac:dyDescent="0.25">
      <c r="A138" s="35"/>
      <c r="B138" s="51" t="s">
        <v>83</v>
      </c>
      <c r="C138" s="35">
        <v>4</v>
      </c>
      <c r="D138" s="55">
        <v>69.12</v>
      </c>
      <c r="E138" s="102">
        <v>2756</v>
      </c>
      <c r="F138" s="165">
        <v>2936977.2</v>
      </c>
      <c r="G138" s="41">
        <v>100</v>
      </c>
      <c r="H138" s="50">
        <f t="shared" si="34"/>
        <v>2936977.2</v>
      </c>
      <c r="I138" s="50">
        <f t="shared" si="33"/>
        <v>0</v>
      </c>
      <c r="J138" s="50">
        <f t="shared" si="28"/>
        <v>1065.666618287373</v>
      </c>
      <c r="K138" s="50">
        <f t="shared" si="35"/>
        <v>1332.1049210878584</v>
      </c>
      <c r="L138" s="50">
        <f t="shared" si="36"/>
        <v>2341692.5528352335</v>
      </c>
      <c r="M138" s="50"/>
      <c r="N138" s="50">
        <f t="shared" si="23"/>
        <v>2341692.5528352335</v>
      </c>
      <c r="O138" s="114"/>
      <c r="P138" s="95"/>
      <c r="Q138" s="95"/>
      <c r="R138" s="33"/>
      <c r="S138" s="33"/>
    </row>
    <row r="139" spans="1:19" s="31" customFormat="1" x14ac:dyDescent="0.25">
      <c r="A139" s="35"/>
      <c r="B139" s="51" t="s">
        <v>742</v>
      </c>
      <c r="C139" s="35">
        <v>4</v>
      </c>
      <c r="D139" s="55">
        <v>26.168200000000002</v>
      </c>
      <c r="E139" s="102">
        <v>1105</v>
      </c>
      <c r="F139" s="165">
        <v>1486375.3</v>
      </c>
      <c r="G139" s="41">
        <v>100</v>
      </c>
      <c r="H139" s="50">
        <f t="shared" si="34"/>
        <v>1486375.3</v>
      </c>
      <c r="I139" s="50">
        <f t="shared" si="33"/>
        <v>0</v>
      </c>
      <c r="J139" s="50">
        <f t="shared" si="28"/>
        <v>1345.1360180995475</v>
      </c>
      <c r="K139" s="50">
        <f t="shared" si="35"/>
        <v>1052.6355212756839</v>
      </c>
      <c r="L139" s="50">
        <f t="shared" si="36"/>
        <v>1349833.8017117011</v>
      </c>
      <c r="M139" s="50"/>
      <c r="N139" s="50">
        <f t="shared" si="23"/>
        <v>1349833.8017117011</v>
      </c>
      <c r="O139" s="114"/>
      <c r="P139" s="95"/>
      <c r="Q139" s="95"/>
      <c r="R139" s="33"/>
      <c r="S139" s="33"/>
    </row>
    <row r="140" spans="1:19" s="31" customFormat="1" x14ac:dyDescent="0.25">
      <c r="A140" s="35"/>
      <c r="B140" s="51" t="s">
        <v>84</v>
      </c>
      <c r="C140" s="35">
        <v>4</v>
      </c>
      <c r="D140" s="55">
        <v>85.18</v>
      </c>
      <c r="E140" s="102">
        <v>3611</v>
      </c>
      <c r="F140" s="165">
        <v>2869633.8</v>
      </c>
      <c r="G140" s="41">
        <v>100</v>
      </c>
      <c r="H140" s="50">
        <f t="shared" si="34"/>
        <v>2869633.8</v>
      </c>
      <c r="I140" s="50">
        <f t="shared" si="33"/>
        <v>0</v>
      </c>
      <c r="J140" s="50">
        <f t="shared" si="28"/>
        <v>794.69227360841865</v>
      </c>
      <c r="K140" s="50">
        <f t="shared" si="35"/>
        <v>1603.0792657668128</v>
      </c>
      <c r="L140" s="50">
        <f t="shared" si="36"/>
        <v>2920268.729167142</v>
      </c>
      <c r="M140" s="50"/>
      <c r="N140" s="50">
        <f t="shared" si="23"/>
        <v>2920268.729167142</v>
      </c>
      <c r="O140" s="114"/>
      <c r="P140" s="95"/>
      <c r="Q140" s="95"/>
      <c r="R140" s="33"/>
      <c r="S140" s="33"/>
    </row>
    <row r="141" spans="1:19" s="31" customFormat="1" x14ac:dyDescent="0.25">
      <c r="A141" s="35"/>
      <c r="B141" s="51" t="s">
        <v>85</v>
      </c>
      <c r="C141" s="35">
        <v>4</v>
      </c>
      <c r="D141" s="55">
        <v>34.762</v>
      </c>
      <c r="E141" s="102">
        <v>1063</v>
      </c>
      <c r="F141" s="165">
        <v>725731</v>
      </c>
      <c r="G141" s="41">
        <v>100</v>
      </c>
      <c r="H141" s="50">
        <f t="shared" si="34"/>
        <v>725731</v>
      </c>
      <c r="I141" s="50">
        <f t="shared" si="33"/>
        <v>0</v>
      </c>
      <c r="J141" s="50">
        <f t="shared" si="28"/>
        <v>682.71966133584192</v>
      </c>
      <c r="K141" s="50">
        <f t="shared" si="35"/>
        <v>1715.0518780393895</v>
      </c>
      <c r="L141" s="50">
        <f t="shared" si="36"/>
        <v>1925870.091609237</v>
      </c>
      <c r="M141" s="50"/>
      <c r="N141" s="50">
        <f t="shared" si="23"/>
        <v>1925870.091609237</v>
      </c>
      <c r="O141" s="114"/>
      <c r="P141" s="95"/>
      <c r="Q141" s="95"/>
      <c r="R141" s="33"/>
      <c r="S141" s="33"/>
    </row>
    <row r="142" spans="1:19" s="31" customFormat="1" x14ac:dyDescent="0.25">
      <c r="A142" s="35"/>
      <c r="B142" s="51" t="s">
        <v>86</v>
      </c>
      <c r="C142" s="35">
        <v>4</v>
      </c>
      <c r="D142" s="55">
        <v>46.627399999999994</v>
      </c>
      <c r="E142" s="102">
        <v>1180</v>
      </c>
      <c r="F142" s="165">
        <v>756792</v>
      </c>
      <c r="G142" s="41">
        <v>100</v>
      </c>
      <c r="H142" s="50">
        <f t="shared" si="34"/>
        <v>756792</v>
      </c>
      <c r="I142" s="50">
        <f t="shared" si="33"/>
        <v>0</v>
      </c>
      <c r="J142" s="50">
        <f t="shared" si="28"/>
        <v>641.34915254237285</v>
      </c>
      <c r="K142" s="50">
        <f t="shared" si="35"/>
        <v>1756.4223868328586</v>
      </c>
      <c r="L142" s="50">
        <f t="shared" si="36"/>
        <v>2067000.2246585588</v>
      </c>
      <c r="M142" s="50"/>
      <c r="N142" s="50">
        <f t="shared" si="23"/>
        <v>2067000.2246585588</v>
      </c>
      <c r="O142" s="114"/>
      <c r="P142" s="95"/>
      <c r="Q142" s="95"/>
      <c r="R142" s="33"/>
      <c r="S142" s="33"/>
    </row>
    <row r="143" spans="1:19" s="31" customFormat="1" x14ac:dyDescent="0.25">
      <c r="A143" s="35"/>
      <c r="B143" s="51" t="s">
        <v>87</v>
      </c>
      <c r="C143" s="35">
        <v>4</v>
      </c>
      <c r="D143" s="55">
        <v>61.2</v>
      </c>
      <c r="E143" s="102">
        <v>1602</v>
      </c>
      <c r="F143" s="165">
        <v>2117106</v>
      </c>
      <c r="G143" s="41">
        <v>100</v>
      </c>
      <c r="H143" s="50">
        <f t="shared" si="34"/>
        <v>2117106</v>
      </c>
      <c r="I143" s="50">
        <f t="shared" si="33"/>
        <v>0</v>
      </c>
      <c r="J143" s="50">
        <f t="shared" si="28"/>
        <v>1321.5393258426966</v>
      </c>
      <c r="K143" s="50">
        <f t="shared" si="35"/>
        <v>1076.2322135325348</v>
      </c>
      <c r="L143" s="50">
        <f t="shared" si="36"/>
        <v>1733043.4177693618</v>
      </c>
      <c r="M143" s="50"/>
      <c r="N143" s="50">
        <f t="shared" si="23"/>
        <v>1733043.4177693618</v>
      </c>
      <c r="O143" s="114"/>
      <c r="P143" s="95"/>
      <c r="Q143" s="95"/>
      <c r="R143" s="33"/>
      <c r="S143" s="33"/>
    </row>
    <row r="144" spans="1:19" s="31" customFormat="1" x14ac:dyDescent="0.25">
      <c r="A144" s="35"/>
      <c r="B144" s="51" t="s">
        <v>88</v>
      </c>
      <c r="C144" s="35">
        <v>4</v>
      </c>
      <c r="D144" s="55">
        <v>47.41</v>
      </c>
      <c r="E144" s="102">
        <v>1850</v>
      </c>
      <c r="F144" s="165">
        <v>20265916.600000001</v>
      </c>
      <c r="G144" s="41">
        <v>100</v>
      </c>
      <c r="H144" s="50">
        <f t="shared" si="34"/>
        <v>20265916.600000001</v>
      </c>
      <c r="I144" s="50">
        <f t="shared" si="33"/>
        <v>0</v>
      </c>
      <c r="J144" s="50">
        <f t="shared" si="28"/>
        <v>10954.549513513515</v>
      </c>
      <c r="K144" s="50">
        <f t="shared" si="35"/>
        <v>-8556.7779741382838</v>
      </c>
      <c r="L144" s="50">
        <f t="shared" si="36"/>
        <v>853238.362131353</v>
      </c>
      <c r="M144" s="50"/>
      <c r="N144" s="50">
        <f t="shared" si="23"/>
        <v>853238.362131353</v>
      </c>
      <c r="O144" s="114"/>
      <c r="P144" s="95"/>
      <c r="Q144" s="95"/>
      <c r="R144" s="33"/>
      <c r="S144" s="33"/>
    </row>
    <row r="145" spans="1:19" s="31" customFormat="1" x14ac:dyDescent="0.25">
      <c r="A145" s="35"/>
      <c r="B145" s="51" t="s">
        <v>89</v>
      </c>
      <c r="C145" s="35">
        <v>4</v>
      </c>
      <c r="D145" s="55">
        <v>17.339500000000001</v>
      </c>
      <c r="E145" s="102">
        <v>625</v>
      </c>
      <c r="F145" s="165">
        <v>316667.59999999998</v>
      </c>
      <c r="G145" s="41">
        <v>100</v>
      </c>
      <c r="H145" s="50">
        <f t="shared" si="34"/>
        <v>316667.59999999998</v>
      </c>
      <c r="I145" s="50">
        <f t="shared" si="33"/>
        <v>0</v>
      </c>
      <c r="J145" s="50">
        <f t="shared" si="28"/>
        <v>506.66815999999994</v>
      </c>
      <c r="K145" s="50">
        <f t="shared" si="35"/>
        <v>1891.1033793752315</v>
      </c>
      <c r="L145" s="50">
        <f t="shared" si="36"/>
        <v>1829065.8601513575</v>
      </c>
      <c r="M145" s="50"/>
      <c r="N145" s="50">
        <f t="shared" si="23"/>
        <v>1829065.8601513575</v>
      </c>
      <c r="O145" s="114"/>
      <c r="P145" s="95"/>
      <c r="Q145" s="95"/>
      <c r="R145" s="33"/>
      <c r="S145" s="33"/>
    </row>
    <row r="146" spans="1:19" s="31" customFormat="1" x14ac:dyDescent="0.25">
      <c r="A146" s="35"/>
      <c r="B146" s="51" t="s">
        <v>90</v>
      </c>
      <c r="C146" s="35">
        <v>4</v>
      </c>
      <c r="D146" s="55">
        <v>17.34</v>
      </c>
      <c r="E146" s="102">
        <v>480</v>
      </c>
      <c r="F146" s="165">
        <v>201085.2</v>
      </c>
      <c r="G146" s="41">
        <v>100</v>
      </c>
      <c r="H146" s="50">
        <f t="shared" si="34"/>
        <v>201085.2</v>
      </c>
      <c r="I146" s="50">
        <f t="shared" si="33"/>
        <v>0</v>
      </c>
      <c r="J146" s="50">
        <f t="shared" si="28"/>
        <v>418.92750000000001</v>
      </c>
      <c r="K146" s="50">
        <f t="shared" si="35"/>
        <v>1978.8440393752314</v>
      </c>
      <c r="L146" s="50">
        <f t="shared" si="36"/>
        <v>1855787.8944825183</v>
      </c>
      <c r="M146" s="50"/>
      <c r="N146" s="50">
        <f t="shared" si="23"/>
        <v>1855787.8944825183</v>
      </c>
      <c r="O146" s="114"/>
      <c r="P146" s="95"/>
      <c r="Q146" s="95"/>
      <c r="R146" s="33"/>
      <c r="S146" s="33"/>
    </row>
    <row r="147" spans="1:19" s="31" customFormat="1" x14ac:dyDescent="0.25">
      <c r="A147" s="35"/>
      <c r="B147" s="51" t="s">
        <v>91</v>
      </c>
      <c r="C147" s="35">
        <v>4</v>
      </c>
      <c r="D147" s="55">
        <v>26.2576</v>
      </c>
      <c r="E147" s="102">
        <v>1097</v>
      </c>
      <c r="F147" s="165">
        <v>1465999.1</v>
      </c>
      <c r="G147" s="41">
        <v>100</v>
      </c>
      <c r="H147" s="50">
        <f t="shared" si="34"/>
        <v>1465999.1</v>
      </c>
      <c r="I147" s="50">
        <f t="shared" si="33"/>
        <v>0</v>
      </c>
      <c r="J147" s="50">
        <f t="shared" si="28"/>
        <v>1336.3711030082043</v>
      </c>
      <c r="K147" s="50">
        <f t="shared" si="35"/>
        <v>1061.4004363670272</v>
      </c>
      <c r="L147" s="50">
        <f t="shared" si="36"/>
        <v>1355029.3184778024</v>
      </c>
      <c r="M147" s="50"/>
      <c r="N147" s="50">
        <f t="shared" ref="N147:N210" si="37">L147+M147</f>
        <v>1355029.3184778024</v>
      </c>
      <c r="O147" s="114"/>
      <c r="P147" s="95"/>
      <c r="Q147" s="95"/>
      <c r="R147" s="33"/>
      <c r="S147" s="33"/>
    </row>
    <row r="148" spans="1:19" s="31" customFormat="1" x14ac:dyDescent="0.25">
      <c r="A148" s="35"/>
      <c r="B148" s="51" t="s">
        <v>92</v>
      </c>
      <c r="C148" s="35">
        <v>4</v>
      </c>
      <c r="D148" s="55">
        <v>61.502499999999998</v>
      </c>
      <c r="E148" s="102">
        <v>1673</v>
      </c>
      <c r="F148" s="165">
        <v>2662188.7000000002</v>
      </c>
      <c r="G148" s="41">
        <v>100</v>
      </c>
      <c r="H148" s="50">
        <f t="shared" si="34"/>
        <v>2662188.7000000002</v>
      </c>
      <c r="I148" s="50">
        <f t="shared" si="33"/>
        <v>0</v>
      </c>
      <c r="J148" s="50">
        <f t="shared" si="28"/>
        <v>1591.2664076509266</v>
      </c>
      <c r="K148" s="50">
        <f t="shared" si="35"/>
        <v>806.50513172430487</v>
      </c>
      <c r="L148" s="50">
        <f t="shared" si="36"/>
        <v>1537989.1739951884</v>
      </c>
      <c r="M148" s="50"/>
      <c r="N148" s="50">
        <f t="shared" si="37"/>
        <v>1537989.1739951884</v>
      </c>
      <c r="O148" s="114"/>
      <c r="P148" s="95"/>
      <c r="Q148" s="95"/>
      <c r="R148" s="33"/>
      <c r="S148" s="33"/>
    </row>
    <row r="149" spans="1:19" s="31" customFormat="1" x14ac:dyDescent="0.25">
      <c r="A149" s="35"/>
      <c r="B149" s="51" t="s">
        <v>743</v>
      </c>
      <c r="C149" s="35">
        <v>4</v>
      </c>
      <c r="D149" s="55">
        <v>22.879899999999999</v>
      </c>
      <c r="E149" s="102">
        <v>470</v>
      </c>
      <c r="F149" s="165">
        <v>433594.8</v>
      </c>
      <c r="G149" s="41">
        <v>100</v>
      </c>
      <c r="H149" s="50">
        <f t="shared" si="34"/>
        <v>433594.8</v>
      </c>
      <c r="I149" s="50">
        <f t="shared" si="33"/>
        <v>0</v>
      </c>
      <c r="J149" s="50">
        <f t="shared" si="28"/>
        <v>922.54212765957448</v>
      </c>
      <c r="K149" s="50">
        <f t="shared" si="35"/>
        <v>1475.2294117156571</v>
      </c>
      <c r="L149" s="50">
        <f t="shared" si="36"/>
        <v>1478038.2307805328</v>
      </c>
      <c r="M149" s="50"/>
      <c r="N149" s="50">
        <f t="shared" si="37"/>
        <v>1478038.2307805328</v>
      </c>
      <c r="O149" s="114"/>
      <c r="P149" s="95"/>
      <c r="Q149" s="95"/>
      <c r="R149" s="33"/>
      <c r="S149" s="33"/>
    </row>
    <row r="150" spans="1:19" s="31" customFormat="1" x14ac:dyDescent="0.25">
      <c r="A150" s="35"/>
      <c r="B150" s="51" t="s">
        <v>93</v>
      </c>
      <c r="C150" s="35">
        <v>4</v>
      </c>
      <c r="D150" s="55">
        <v>31.273200000000003</v>
      </c>
      <c r="E150" s="102">
        <v>406</v>
      </c>
      <c r="F150" s="165">
        <v>751449.59999999998</v>
      </c>
      <c r="G150" s="41">
        <v>100</v>
      </c>
      <c r="H150" s="50">
        <f t="shared" si="34"/>
        <v>751449.59999999998</v>
      </c>
      <c r="I150" s="50">
        <f t="shared" si="33"/>
        <v>0</v>
      </c>
      <c r="J150" s="50">
        <f t="shared" si="28"/>
        <v>1850.8610837438423</v>
      </c>
      <c r="K150" s="50">
        <f t="shared" si="35"/>
        <v>546.91045563138914</v>
      </c>
      <c r="L150" s="50">
        <f t="shared" si="36"/>
        <v>756775.61515717022</v>
      </c>
      <c r="M150" s="50"/>
      <c r="N150" s="50">
        <f t="shared" si="37"/>
        <v>756775.61515717022</v>
      </c>
      <c r="O150" s="114"/>
      <c r="P150" s="95"/>
      <c r="Q150" s="95"/>
      <c r="R150" s="33"/>
      <c r="S150" s="33"/>
    </row>
    <row r="151" spans="1:19" s="31" customFormat="1" x14ac:dyDescent="0.25">
      <c r="A151" s="35"/>
      <c r="B151" s="51" t="s">
        <v>94</v>
      </c>
      <c r="C151" s="35">
        <v>4</v>
      </c>
      <c r="D151" s="55">
        <v>58.628599999999992</v>
      </c>
      <c r="E151" s="102">
        <v>2369</v>
      </c>
      <c r="F151" s="165">
        <v>1362736.9</v>
      </c>
      <c r="G151" s="41">
        <v>100</v>
      </c>
      <c r="H151" s="50">
        <f t="shared" si="34"/>
        <v>1362736.9</v>
      </c>
      <c r="I151" s="50">
        <f t="shared" si="33"/>
        <v>0</v>
      </c>
      <c r="J151" s="50">
        <f t="shared" si="28"/>
        <v>575.23718868720971</v>
      </c>
      <c r="K151" s="50">
        <f t="shared" si="35"/>
        <v>1822.5343506880217</v>
      </c>
      <c r="L151" s="50">
        <f t="shared" si="36"/>
        <v>2557244.9867179538</v>
      </c>
      <c r="M151" s="50"/>
      <c r="N151" s="50">
        <f t="shared" si="37"/>
        <v>2557244.9867179538</v>
      </c>
      <c r="O151" s="114"/>
      <c r="P151" s="95"/>
      <c r="Q151" s="95"/>
      <c r="R151" s="33"/>
      <c r="S151" s="33"/>
    </row>
    <row r="152" spans="1:19" s="31" customFormat="1" x14ac:dyDescent="0.25">
      <c r="A152" s="35"/>
      <c r="B152" s="51" t="s">
        <v>95</v>
      </c>
      <c r="C152" s="35">
        <v>4</v>
      </c>
      <c r="D152" s="55">
        <v>76.844499999999996</v>
      </c>
      <c r="E152" s="102">
        <v>2023</v>
      </c>
      <c r="F152" s="165">
        <v>3633633.8</v>
      </c>
      <c r="G152" s="41">
        <v>100</v>
      </c>
      <c r="H152" s="50">
        <f t="shared" si="34"/>
        <v>3633633.8</v>
      </c>
      <c r="I152" s="50">
        <f t="shared" si="33"/>
        <v>0</v>
      </c>
      <c r="J152" s="50">
        <f t="shared" ref="J152:J215" si="38">F152/E152</f>
        <v>1796.1610479485912</v>
      </c>
      <c r="K152" s="50">
        <f t="shared" si="35"/>
        <v>601.61049142664024</v>
      </c>
      <c r="L152" s="50">
        <f t="shared" si="36"/>
        <v>1571885.1208116375</v>
      </c>
      <c r="M152" s="50"/>
      <c r="N152" s="50">
        <f t="shared" si="37"/>
        <v>1571885.1208116375</v>
      </c>
      <c r="O152" s="114"/>
      <c r="P152" s="95"/>
      <c r="Q152" s="95"/>
      <c r="R152" s="33"/>
      <c r="S152" s="33"/>
    </row>
    <row r="153" spans="1:19" s="31" customFormat="1" x14ac:dyDescent="0.25">
      <c r="A153" s="35"/>
      <c r="B153" s="51" t="s">
        <v>96</v>
      </c>
      <c r="C153" s="35">
        <v>4</v>
      </c>
      <c r="D153" s="55">
        <v>38.180500000000002</v>
      </c>
      <c r="E153" s="102">
        <v>1523</v>
      </c>
      <c r="F153" s="165">
        <v>778803.7</v>
      </c>
      <c r="G153" s="41">
        <v>100</v>
      </c>
      <c r="H153" s="50">
        <f t="shared" si="34"/>
        <v>778803.7</v>
      </c>
      <c r="I153" s="50">
        <f t="shared" si="33"/>
        <v>0</v>
      </c>
      <c r="J153" s="50">
        <f t="shared" si="38"/>
        <v>511.3615889691398</v>
      </c>
      <c r="K153" s="50">
        <f t="shared" si="35"/>
        <v>1886.4099504060916</v>
      </c>
      <c r="L153" s="50">
        <f t="shared" si="36"/>
        <v>2226289.4370476305</v>
      </c>
      <c r="M153" s="50"/>
      <c r="N153" s="50">
        <f t="shared" si="37"/>
        <v>2226289.4370476305</v>
      </c>
      <c r="O153" s="114"/>
      <c r="P153" s="95"/>
      <c r="Q153" s="95"/>
      <c r="R153" s="33"/>
      <c r="S153" s="33"/>
    </row>
    <row r="154" spans="1:19" s="31" customFormat="1" x14ac:dyDescent="0.25">
      <c r="A154" s="35"/>
      <c r="B154" s="51" t="s">
        <v>97</v>
      </c>
      <c r="C154" s="35">
        <v>4</v>
      </c>
      <c r="D154" s="55">
        <v>50.358499999999999</v>
      </c>
      <c r="E154" s="102">
        <v>2205</v>
      </c>
      <c r="F154" s="165">
        <v>2845284.1</v>
      </c>
      <c r="G154" s="41">
        <v>100</v>
      </c>
      <c r="H154" s="50">
        <f t="shared" si="34"/>
        <v>2845284.1</v>
      </c>
      <c r="I154" s="50">
        <f t="shared" si="33"/>
        <v>0</v>
      </c>
      <c r="J154" s="50">
        <f t="shared" si="38"/>
        <v>1290.3782766439911</v>
      </c>
      <c r="K154" s="50">
        <f t="shared" si="35"/>
        <v>1107.3932627312404</v>
      </c>
      <c r="L154" s="50">
        <f t="shared" si="36"/>
        <v>1877355.5563667521</v>
      </c>
      <c r="M154" s="50"/>
      <c r="N154" s="50">
        <f t="shared" si="37"/>
        <v>1877355.5563667521</v>
      </c>
      <c r="O154" s="114"/>
      <c r="P154" s="95"/>
      <c r="Q154" s="95"/>
      <c r="R154" s="33"/>
      <c r="S154" s="33"/>
    </row>
    <row r="155" spans="1:19" s="31" customFormat="1" x14ac:dyDescent="0.25">
      <c r="A155" s="35"/>
      <c r="B155" s="51" t="s">
        <v>98</v>
      </c>
      <c r="C155" s="35">
        <v>4</v>
      </c>
      <c r="D155" s="55">
        <v>109.09</v>
      </c>
      <c r="E155" s="102">
        <v>3806</v>
      </c>
      <c r="F155" s="165">
        <v>5062333</v>
      </c>
      <c r="G155" s="41">
        <v>100</v>
      </c>
      <c r="H155" s="50">
        <f t="shared" si="34"/>
        <v>5062333</v>
      </c>
      <c r="I155" s="50">
        <f t="shared" si="33"/>
        <v>0</v>
      </c>
      <c r="J155" s="50">
        <f t="shared" si="38"/>
        <v>1330.0927482921702</v>
      </c>
      <c r="K155" s="50">
        <f t="shared" si="35"/>
        <v>1067.6787910830612</v>
      </c>
      <c r="L155" s="50">
        <f t="shared" si="36"/>
        <v>2690644.8701778417</v>
      </c>
      <c r="M155" s="50"/>
      <c r="N155" s="50">
        <f t="shared" si="37"/>
        <v>2690644.8701778417</v>
      </c>
      <c r="O155" s="114"/>
      <c r="P155" s="95"/>
      <c r="Q155" s="95"/>
      <c r="R155" s="33"/>
      <c r="S155" s="33"/>
    </row>
    <row r="156" spans="1:19" s="31" customFormat="1" x14ac:dyDescent="0.25">
      <c r="A156" s="35"/>
      <c r="B156" s="51" t="s">
        <v>99</v>
      </c>
      <c r="C156" s="35">
        <v>4</v>
      </c>
      <c r="D156" s="55">
        <v>26.459899999999998</v>
      </c>
      <c r="E156" s="102">
        <v>1028</v>
      </c>
      <c r="F156" s="165">
        <v>499545</v>
      </c>
      <c r="G156" s="41">
        <v>100</v>
      </c>
      <c r="H156" s="50">
        <f t="shared" si="34"/>
        <v>499545</v>
      </c>
      <c r="I156" s="50">
        <f t="shared" si="33"/>
        <v>0</v>
      </c>
      <c r="J156" s="50">
        <f t="shared" si="38"/>
        <v>485.93871595330739</v>
      </c>
      <c r="K156" s="50">
        <f t="shared" si="35"/>
        <v>1911.8328234219241</v>
      </c>
      <c r="L156" s="50">
        <f t="shared" si="36"/>
        <v>2024432.5967453457</v>
      </c>
      <c r="M156" s="50"/>
      <c r="N156" s="50">
        <f t="shared" si="37"/>
        <v>2024432.5967453457</v>
      </c>
      <c r="O156" s="114"/>
      <c r="P156" s="95"/>
      <c r="Q156" s="95"/>
      <c r="R156" s="33"/>
      <c r="S156" s="33"/>
    </row>
    <row r="157" spans="1:19" s="31" customFormat="1" x14ac:dyDescent="0.25">
      <c r="A157" s="35"/>
      <c r="B157" s="51" t="s">
        <v>744</v>
      </c>
      <c r="C157" s="35">
        <v>4</v>
      </c>
      <c r="D157" s="55">
        <v>17.317799999999998</v>
      </c>
      <c r="E157" s="102">
        <v>686</v>
      </c>
      <c r="F157" s="165">
        <v>491561.7</v>
      </c>
      <c r="G157" s="41">
        <v>100</v>
      </c>
      <c r="H157" s="50">
        <f t="shared" si="34"/>
        <v>491561.7</v>
      </c>
      <c r="I157" s="50">
        <f t="shared" si="33"/>
        <v>0</v>
      </c>
      <c r="J157" s="50">
        <f t="shared" si="38"/>
        <v>716.5622448979592</v>
      </c>
      <c r="K157" s="50">
        <f t="shared" si="35"/>
        <v>1681.2092944772721</v>
      </c>
      <c r="L157" s="50">
        <f t="shared" si="36"/>
        <v>1677485.4719197964</v>
      </c>
      <c r="M157" s="50"/>
      <c r="N157" s="50">
        <f t="shared" si="37"/>
        <v>1677485.4719197964</v>
      </c>
      <c r="O157" s="114"/>
      <c r="P157" s="95"/>
      <c r="Q157" s="95"/>
      <c r="R157" s="33"/>
      <c r="S157" s="33"/>
    </row>
    <row r="158" spans="1:19" s="31" customFormat="1" x14ac:dyDescent="0.25">
      <c r="A158" s="35"/>
      <c r="B158" s="51" t="s">
        <v>100</v>
      </c>
      <c r="C158" s="35">
        <v>4</v>
      </c>
      <c r="D158" s="55">
        <v>34.703099999999999</v>
      </c>
      <c r="E158" s="102">
        <v>1166</v>
      </c>
      <c r="F158" s="165">
        <v>562587.80000000005</v>
      </c>
      <c r="G158" s="41">
        <v>100</v>
      </c>
      <c r="H158" s="50">
        <f t="shared" si="34"/>
        <v>562587.80000000005</v>
      </c>
      <c r="I158" s="50">
        <f t="shared" si="33"/>
        <v>0</v>
      </c>
      <c r="J158" s="50">
        <f t="shared" si="38"/>
        <v>482.49382504288167</v>
      </c>
      <c r="K158" s="50">
        <f t="shared" si="35"/>
        <v>1915.2777143323497</v>
      </c>
      <c r="L158" s="50">
        <f t="shared" si="36"/>
        <v>2119342.1778463568</v>
      </c>
      <c r="M158" s="50"/>
      <c r="N158" s="50">
        <f t="shared" si="37"/>
        <v>2119342.1778463568</v>
      </c>
      <c r="O158" s="114"/>
      <c r="P158" s="95"/>
      <c r="Q158" s="95"/>
      <c r="R158" s="33"/>
      <c r="S158" s="33"/>
    </row>
    <row r="159" spans="1:19" s="31" customFormat="1" x14ac:dyDescent="0.25">
      <c r="A159" s="35"/>
      <c r="B159" s="51" t="s">
        <v>101</v>
      </c>
      <c r="C159" s="35">
        <v>4</v>
      </c>
      <c r="D159" s="55">
        <v>43.419999999999995</v>
      </c>
      <c r="E159" s="102">
        <v>1458</v>
      </c>
      <c r="F159" s="165">
        <v>1338568.8</v>
      </c>
      <c r="G159" s="41">
        <v>100</v>
      </c>
      <c r="H159" s="50">
        <f t="shared" si="34"/>
        <v>1338568.8</v>
      </c>
      <c r="I159" s="50">
        <f t="shared" si="33"/>
        <v>0</v>
      </c>
      <c r="J159" s="50">
        <f t="shared" si="38"/>
        <v>918.08559670781892</v>
      </c>
      <c r="K159" s="50">
        <f t="shared" si="35"/>
        <v>1479.6859426674125</v>
      </c>
      <c r="L159" s="50">
        <f t="shared" si="36"/>
        <v>1908415.4659395823</v>
      </c>
      <c r="M159" s="50"/>
      <c r="N159" s="50">
        <f t="shared" si="37"/>
        <v>1908415.4659395823</v>
      </c>
      <c r="O159" s="114"/>
      <c r="P159" s="95"/>
      <c r="Q159" s="95"/>
      <c r="R159" s="33"/>
      <c r="S159" s="33"/>
    </row>
    <row r="160" spans="1:19" s="31" customFormat="1" x14ac:dyDescent="0.25">
      <c r="A160" s="35"/>
      <c r="B160" s="51" t="s">
        <v>102</v>
      </c>
      <c r="C160" s="35">
        <v>4</v>
      </c>
      <c r="D160" s="55">
        <v>49.62</v>
      </c>
      <c r="E160" s="102">
        <v>2006</v>
      </c>
      <c r="F160" s="165">
        <v>1448409.1</v>
      </c>
      <c r="G160" s="41">
        <v>100</v>
      </c>
      <c r="H160" s="50">
        <f t="shared" si="34"/>
        <v>1448409.1</v>
      </c>
      <c r="I160" s="50">
        <f t="shared" si="33"/>
        <v>0</v>
      </c>
      <c r="J160" s="50">
        <f t="shared" si="38"/>
        <v>722.03843469591231</v>
      </c>
      <c r="K160" s="50">
        <f t="shared" si="35"/>
        <v>1675.7331046793192</v>
      </c>
      <c r="L160" s="50">
        <f t="shared" si="36"/>
        <v>2272616.3972935607</v>
      </c>
      <c r="M160" s="50"/>
      <c r="N160" s="50">
        <f t="shared" si="37"/>
        <v>2272616.3972935607</v>
      </c>
      <c r="O160" s="114"/>
      <c r="P160" s="95"/>
      <c r="Q160" s="95"/>
      <c r="R160" s="33"/>
      <c r="S160" s="33"/>
    </row>
    <row r="161" spans="1:19" s="31" customFormat="1" x14ac:dyDescent="0.25">
      <c r="A161" s="35"/>
      <c r="B161" s="51" t="s">
        <v>103</v>
      </c>
      <c r="C161" s="35">
        <v>4</v>
      </c>
      <c r="D161" s="55">
        <v>35.459099999999999</v>
      </c>
      <c r="E161" s="102">
        <v>1531</v>
      </c>
      <c r="F161" s="165">
        <v>4123984.1</v>
      </c>
      <c r="G161" s="41">
        <v>100</v>
      </c>
      <c r="H161" s="50">
        <f t="shared" si="34"/>
        <v>4123984.1</v>
      </c>
      <c r="I161" s="50">
        <f t="shared" si="33"/>
        <v>0</v>
      </c>
      <c r="J161" s="50">
        <f t="shared" si="38"/>
        <v>2693.6538863487917</v>
      </c>
      <c r="K161" s="50">
        <f t="shared" si="35"/>
        <v>-295.88234697356029</v>
      </c>
      <c r="L161" s="50">
        <f t="shared" si="36"/>
        <v>683272.30706433044</v>
      </c>
      <c r="M161" s="50"/>
      <c r="N161" s="50">
        <f t="shared" si="37"/>
        <v>683272.30706433044</v>
      </c>
      <c r="O161" s="114"/>
      <c r="P161" s="95"/>
      <c r="Q161" s="95"/>
      <c r="R161" s="33"/>
      <c r="S161" s="33"/>
    </row>
    <row r="162" spans="1:19" s="31" customFormat="1" x14ac:dyDescent="0.25">
      <c r="A162" s="35"/>
      <c r="B162" s="51"/>
      <c r="C162" s="35"/>
      <c r="D162" s="55">
        <v>0</v>
      </c>
      <c r="E162" s="104"/>
      <c r="F162" s="42"/>
      <c r="G162" s="41"/>
      <c r="H162" s="42"/>
      <c r="I162" s="32"/>
      <c r="J162" s="32"/>
      <c r="K162" s="50"/>
      <c r="L162" s="50"/>
      <c r="M162" s="50"/>
      <c r="N162" s="50"/>
      <c r="O162" s="114"/>
      <c r="P162" s="95"/>
      <c r="Q162" s="95"/>
      <c r="R162" s="33"/>
      <c r="S162" s="33"/>
    </row>
    <row r="163" spans="1:19" s="31" customFormat="1" x14ac:dyDescent="0.25">
      <c r="A163" s="30" t="s">
        <v>104</v>
      </c>
      <c r="B163" s="43" t="s">
        <v>2</v>
      </c>
      <c r="C163" s="44"/>
      <c r="D163" s="3">
        <v>867.85669999999993</v>
      </c>
      <c r="E163" s="105">
        <f>E164</f>
        <v>34327</v>
      </c>
      <c r="F163" s="37">
        <f t="shared" ref="F163" si="39">F165</f>
        <v>0</v>
      </c>
      <c r="G163" s="37"/>
      <c r="H163" s="37">
        <f>H165</f>
        <v>4854070.1749999998</v>
      </c>
      <c r="I163" s="37">
        <f>I165</f>
        <v>-4854070.1749999998</v>
      </c>
      <c r="J163" s="37"/>
      <c r="K163" s="50"/>
      <c r="L163" s="50"/>
      <c r="M163" s="46">
        <f>M165</f>
        <v>18517850.012805685</v>
      </c>
      <c r="N163" s="37">
        <f t="shared" si="37"/>
        <v>18517850.012805685</v>
      </c>
      <c r="O163" s="114"/>
      <c r="P163" s="95"/>
      <c r="Q163" s="95"/>
      <c r="R163" s="33"/>
      <c r="S163" s="33"/>
    </row>
    <row r="164" spans="1:19" s="31" customFormat="1" x14ac:dyDescent="0.25">
      <c r="A164" s="30" t="s">
        <v>104</v>
      </c>
      <c r="B164" s="43" t="s">
        <v>3</v>
      </c>
      <c r="C164" s="44"/>
      <c r="D164" s="3">
        <v>867.85669999999993</v>
      </c>
      <c r="E164" s="105">
        <f>SUM(E166:E192)</f>
        <v>34327</v>
      </c>
      <c r="F164" s="37">
        <f t="shared" ref="F164" si="40">SUM(F166:F192)</f>
        <v>47406209.899999991</v>
      </c>
      <c r="G164" s="37"/>
      <c r="H164" s="37">
        <f>SUM(H166:H192)</f>
        <v>37698069.549999997</v>
      </c>
      <c r="I164" s="37">
        <f>SUM(I166:I192)</f>
        <v>9708140.3499999996</v>
      </c>
      <c r="J164" s="37"/>
      <c r="K164" s="50"/>
      <c r="L164" s="37">
        <f>SUM(L166:L192)</f>
        <v>48579621.586791381</v>
      </c>
      <c r="M164" s="50"/>
      <c r="N164" s="37">
        <f t="shared" si="37"/>
        <v>48579621.586791381</v>
      </c>
      <c r="O164" s="114"/>
      <c r="P164" s="95"/>
      <c r="Q164" s="95"/>
      <c r="R164" s="33"/>
      <c r="S164" s="33"/>
    </row>
    <row r="165" spans="1:19" s="31" customFormat="1" x14ac:dyDescent="0.25">
      <c r="A165" s="35"/>
      <c r="B165" s="51" t="s">
        <v>26</v>
      </c>
      <c r="C165" s="35">
        <v>2</v>
      </c>
      <c r="D165" s="55">
        <v>0</v>
      </c>
      <c r="E165" s="106"/>
      <c r="F165" s="50"/>
      <c r="G165" s="41">
        <v>25</v>
      </c>
      <c r="H165" s="50">
        <f>F169*G165/100</f>
        <v>4854070.1749999998</v>
      </c>
      <c r="I165" s="50">
        <f t="shared" ref="I165:I192" si="41">F165-H165</f>
        <v>-4854070.1749999998</v>
      </c>
      <c r="J165" s="50"/>
      <c r="K165" s="50"/>
      <c r="L165" s="50"/>
      <c r="M165" s="50">
        <f>($L$7*$L$8*E163/$L$10)+($L$7*$L$9*D163/$L$11)</f>
        <v>18517850.012805685</v>
      </c>
      <c r="N165" s="50">
        <f t="shared" si="37"/>
        <v>18517850.012805685</v>
      </c>
      <c r="O165" s="114"/>
      <c r="P165" s="95"/>
      <c r="Q165" s="95"/>
      <c r="R165" s="33"/>
      <c r="S165" s="33"/>
    </row>
    <row r="166" spans="1:19" s="31" customFormat="1" x14ac:dyDescent="0.25">
      <c r="A166" s="35"/>
      <c r="B166" s="51" t="s">
        <v>105</v>
      </c>
      <c r="C166" s="35">
        <v>4</v>
      </c>
      <c r="D166" s="55">
        <v>26.908499999999997</v>
      </c>
      <c r="E166" s="102">
        <v>921</v>
      </c>
      <c r="F166" s="166">
        <v>836879.6</v>
      </c>
      <c r="G166" s="41">
        <v>100</v>
      </c>
      <c r="H166" s="50">
        <f t="shared" ref="H166:H192" si="42">F166*G166/100</f>
        <v>836879.6</v>
      </c>
      <c r="I166" s="50">
        <f t="shared" si="41"/>
        <v>0</v>
      </c>
      <c r="J166" s="50">
        <f t="shared" si="38"/>
        <v>908.66406080347451</v>
      </c>
      <c r="K166" s="50">
        <f t="shared" ref="K166:K192" si="43">$J$11*$J$19-J166</f>
        <v>1489.1074785717569</v>
      </c>
      <c r="L166" s="50">
        <f t="shared" ref="L166:L192" si="44">IF(K166&gt;0,$J$7*$J$8*(K166/$K$19),0)+$J$7*$J$9*(E166/$E$19)+$J$7*$J$10*(D166/$D$19)</f>
        <v>1651748.9262655743</v>
      </c>
      <c r="M166" s="50"/>
      <c r="N166" s="50">
        <f t="shared" si="37"/>
        <v>1651748.9262655743</v>
      </c>
      <c r="O166" s="114"/>
      <c r="P166" s="95"/>
      <c r="Q166" s="95"/>
      <c r="R166" s="33"/>
      <c r="S166" s="33"/>
    </row>
    <row r="167" spans="1:19" s="31" customFormat="1" x14ac:dyDescent="0.25">
      <c r="A167" s="35"/>
      <c r="B167" s="51" t="s">
        <v>149</v>
      </c>
      <c r="C167" s="35">
        <v>4</v>
      </c>
      <c r="D167" s="55">
        <v>43.430900000000001</v>
      </c>
      <c r="E167" s="102">
        <v>1966</v>
      </c>
      <c r="F167" s="166">
        <v>2680905.2000000002</v>
      </c>
      <c r="G167" s="41">
        <v>100</v>
      </c>
      <c r="H167" s="50">
        <f t="shared" si="42"/>
        <v>2680905.2000000002</v>
      </c>
      <c r="I167" s="50">
        <f t="shared" si="41"/>
        <v>0</v>
      </c>
      <c r="J167" s="50">
        <f t="shared" si="38"/>
        <v>1363.6343845371314</v>
      </c>
      <c r="K167" s="50">
        <f t="shared" si="43"/>
        <v>1034.1371548381001</v>
      </c>
      <c r="L167" s="50">
        <f t="shared" si="44"/>
        <v>1702893.8627309629</v>
      </c>
      <c r="M167" s="50"/>
      <c r="N167" s="50">
        <f t="shared" si="37"/>
        <v>1702893.8627309629</v>
      </c>
      <c r="O167" s="114"/>
      <c r="P167" s="95"/>
      <c r="Q167" s="95"/>
      <c r="R167" s="33"/>
      <c r="S167" s="33"/>
    </row>
    <row r="168" spans="1:19" s="31" customFormat="1" x14ac:dyDescent="0.25">
      <c r="A168" s="35"/>
      <c r="B168" s="51" t="s">
        <v>106</v>
      </c>
      <c r="C168" s="35">
        <v>4</v>
      </c>
      <c r="D168" s="55">
        <v>26.584299999999995</v>
      </c>
      <c r="E168" s="102">
        <v>1967</v>
      </c>
      <c r="F168" s="166">
        <v>2008537.7</v>
      </c>
      <c r="G168" s="41">
        <v>100</v>
      </c>
      <c r="H168" s="50">
        <f t="shared" si="42"/>
        <v>2008537.7</v>
      </c>
      <c r="I168" s="50">
        <f t="shared" si="41"/>
        <v>0</v>
      </c>
      <c r="J168" s="50">
        <f t="shared" si="38"/>
        <v>1021.1172852058972</v>
      </c>
      <c r="K168" s="50">
        <f t="shared" si="43"/>
        <v>1376.6542541693343</v>
      </c>
      <c r="L168" s="50">
        <f t="shared" si="44"/>
        <v>1878918.6467041667</v>
      </c>
      <c r="M168" s="50"/>
      <c r="N168" s="50">
        <f t="shared" si="37"/>
        <v>1878918.6467041667</v>
      </c>
      <c r="O168" s="114"/>
      <c r="P168" s="95"/>
      <c r="Q168" s="95"/>
      <c r="R168" s="33"/>
      <c r="S168" s="33"/>
    </row>
    <row r="169" spans="1:19" s="31" customFormat="1" x14ac:dyDescent="0.25">
      <c r="A169" s="35"/>
      <c r="B169" s="51" t="s">
        <v>871</v>
      </c>
      <c r="C169" s="35">
        <v>3</v>
      </c>
      <c r="D169" s="55">
        <v>2.4799000000000002</v>
      </c>
      <c r="E169" s="102">
        <v>2694</v>
      </c>
      <c r="F169" s="166">
        <v>19416280.699999999</v>
      </c>
      <c r="G169" s="41">
        <v>50</v>
      </c>
      <c r="H169" s="50">
        <f t="shared" si="42"/>
        <v>9708140.3499999996</v>
      </c>
      <c r="I169" s="50">
        <f t="shared" si="41"/>
        <v>9708140.3499999996</v>
      </c>
      <c r="J169" s="50">
        <f t="shared" si="38"/>
        <v>7207.2311432813658</v>
      </c>
      <c r="K169" s="50">
        <f t="shared" si="43"/>
        <v>-4809.4596039061344</v>
      </c>
      <c r="L169" s="50">
        <f t="shared" si="44"/>
        <v>839885.7843104786</v>
      </c>
      <c r="M169" s="50"/>
      <c r="N169" s="50">
        <f t="shared" si="37"/>
        <v>839885.7843104786</v>
      </c>
      <c r="O169" s="114"/>
      <c r="P169" s="95"/>
      <c r="Q169" s="95"/>
      <c r="R169" s="33"/>
      <c r="S169" s="33"/>
    </row>
    <row r="170" spans="1:19" s="31" customFormat="1" x14ac:dyDescent="0.25">
      <c r="A170" s="35"/>
      <c r="B170" s="51" t="s">
        <v>107</v>
      </c>
      <c r="C170" s="35">
        <v>4</v>
      </c>
      <c r="D170" s="55">
        <v>32.512800000000006</v>
      </c>
      <c r="E170" s="102">
        <v>1023</v>
      </c>
      <c r="F170" s="166">
        <v>682507.2</v>
      </c>
      <c r="G170" s="41">
        <v>100</v>
      </c>
      <c r="H170" s="50">
        <f t="shared" si="42"/>
        <v>682507.2</v>
      </c>
      <c r="I170" s="50">
        <f t="shared" si="41"/>
        <v>0</v>
      </c>
      <c r="J170" s="50">
        <f t="shared" si="38"/>
        <v>667.16246334310847</v>
      </c>
      <c r="K170" s="50">
        <f t="shared" si="43"/>
        <v>1730.6090760321231</v>
      </c>
      <c r="L170" s="50">
        <f t="shared" si="44"/>
        <v>1912626.7485914931</v>
      </c>
      <c r="M170" s="50"/>
      <c r="N170" s="50">
        <f t="shared" si="37"/>
        <v>1912626.7485914931</v>
      </c>
      <c r="O170" s="114"/>
      <c r="P170" s="95"/>
      <c r="Q170" s="95"/>
      <c r="R170" s="33"/>
      <c r="S170" s="33"/>
    </row>
    <row r="171" spans="1:19" s="31" customFormat="1" x14ac:dyDescent="0.25">
      <c r="A171" s="35"/>
      <c r="B171" s="51" t="s">
        <v>745</v>
      </c>
      <c r="C171" s="35">
        <v>4</v>
      </c>
      <c r="D171" s="55">
        <v>24.204699999999999</v>
      </c>
      <c r="E171" s="102">
        <v>961</v>
      </c>
      <c r="F171" s="166">
        <v>518394.8</v>
      </c>
      <c r="G171" s="41">
        <v>100</v>
      </c>
      <c r="H171" s="50">
        <f t="shared" si="42"/>
        <v>518394.8</v>
      </c>
      <c r="I171" s="50">
        <f t="shared" si="41"/>
        <v>0</v>
      </c>
      <c r="J171" s="50">
        <f t="shared" si="38"/>
        <v>539.4326742976067</v>
      </c>
      <c r="K171" s="50">
        <f t="shared" si="43"/>
        <v>1858.3388650776246</v>
      </c>
      <c r="L171" s="50">
        <f t="shared" si="44"/>
        <v>1946917.2209571654</v>
      </c>
      <c r="M171" s="50"/>
      <c r="N171" s="50">
        <f t="shared" si="37"/>
        <v>1946917.2209571654</v>
      </c>
      <c r="O171" s="114"/>
      <c r="P171" s="95"/>
      <c r="Q171" s="95"/>
      <c r="R171" s="33"/>
      <c r="S171" s="33"/>
    </row>
    <row r="172" spans="1:19" s="31" customFormat="1" x14ac:dyDescent="0.25">
      <c r="A172" s="35"/>
      <c r="B172" s="51" t="s">
        <v>108</v>
      </c>
      <c r="C172" s="35">
        <v>4</v>
      </c>
      <c r="D172" s="55">
        <v>34.141199999999998</v>
      </c>
      <c r="E172" s="102">
        <v>1486</v>
      </c>
      <c r="F172" s="166">
        <v>1093520.8999999999</v>
      </c>
      <c r="G172" s="41">
        <v>100</v>
      </c>
      <c r="H172" s="50">
        <f t="shared" si="42"/>
        <v>1093520.8999999999</v>
      </c>
      <c r="I172" s="50">
        <f t="shared" si="41"/>
        <v>0</v>
      </c>
      <c r="J172" s="50">
        <f t="shared" si="38"/>
        <v>735.88216689098249</v>
      </c>
      <c r="K172" s="50">
        <f t="shared" si="43"/>
        <v>1661.889372484249</v>
      </c>
      <c r="L172" s="50">
        <f t="shared" si="44"/>
        <v>2008544.5323053799</v>
      </c>
      <c r="M172" s="50"/>
      <c r="N172" s="50">
        <f t="shared" si="37"/>
        <v>2008544.5323053799</v>
      </c>
      <c r="O172" s="114"/>
      <c r="P172" s="95"/>
      <c r="Q172" s="95"/>
      <c r="R172" s="33"/>
      <c r="S172" s="33"/>
    </row>
    <row r="173" spans="1:19" s="31" customFormat="1" x14ac:dyDescent="0.25">
      <c r="A173" s="35"/>
      <c r="B173" s="51" t="s">
        <v>746</v>
      </c>
      <c r="C173" s="35">
        <v>4</v>
      </c>
      <c r="D173" s="55">
        <v>13.6663</v>
      </c>
      <c r="E173" s="102">
        <v>458</v>
      </c>
      <c r="F173" s="166">
        <v>410553.4</v>
      </c>
      <c r="G173" s="41">
        <v>100</v>
      </c>
      <c r="H173" s="50">
        <f t="shared" si="42"/>
        <v>410553.4</v>
      </c>
      <c r="I173" s="50">
        <f t="shared" si="41"/>
        <v>0</v>
      </c>
      <c r="J173" s="50">
        <f t="shared" si="38"/>
        <v>896.40480349344978</v>
      </c>
      <c r="K173" s="50">
        <f t="shared" si="43"/>
        <v>1501.3667358817816</v>
      </c>
      <c r="L173" s="50">
        <f t="shared" si="44"/>
        <v>1439816.5988602645</v>
      </c>
      <c r="M173" s="50"/>
      <c r="N173" s="50">
        <f t="shared" si="37"/>
        <v>1439816.5988602645</v>
      </c>
      <c r="O173" s="114"/>
      <c r="P173" s="95"/>
      <c r="Q173" s="95"/>
      <c r="R173" s="33"/>
      <c r="S173" s="33"/>
    </row>
    <row r="174" spans="1:19" s="31" customFormat="1" x14ac:dyDescent="0.25">
      <c r="A174" s="35"/>
      <c r="B174" s="51" t="s">
        <v>109</v>
      </c>
      <c r="C174" s="35">
        <v>4</v>
      </c>
      <c r="D174" s="55">
        <v>47.553799999999995</v>
      </c>
      <c r="E174" s="102">
        <v>2004</v>
      </c>
      <c r="F174" s="166">
        <v>2077855.7</v>
      </c>
      <c r="G174" s="41">
        <v>100</v>
      </c>
      <c r="H174" s="50">
        <f t="shared" si="42"/>
        <v>2077855.7</v>
      </c>
      <c r="I174" s="50">
        <f t="shared" si="41"/>
        <v>0</v>
      </c>
      <c r="J174" s="50">
        <f t="shared" si="38"/>
        <v>1036.8541417165668</v>
      </c>
      <c r="K174" s="50">
        <f t="shared" si="43"/>
        <v>1360.9173976586646</v>
      </c>
      <c r="L174" s="50">
        <f t="shared" si="44"/>
        <v>2004335.895416999</v>
      </c>
      <c r="M174" s="50"/>
      <c r="N174" s="50">
        <f t="shared" si="37"/>
        <v>2004335.895416999</v>
      </c>
      <c r="O174" s="114"/>
      <c r="P174" s="95"/>
      <c r="Q174" s="95"/>
      <c r="R174" s="33"/>
      <c r="S174" s="33"/>
    </row>
    <row r="175" spans="1:19" s="31" customFormat="1" x14ac:dyDescent="0.25">
      <c r="A175" s="35"/>
      <c r="B175" s="51" t="s">
        <v>110</v>
      </c>
      <c r="C175" s="35">
        <v>4</v>
      </c>
      <c r="D175" s="55">
        <v>45.8063</v>
      </c>
      <c r="E175" s="102">
        <v>1226</v>
      </c>
      <c r="F175" s="166">
        <v>638798.80000000005</v>
      </c>
      <c r="G175" s="41">
        <v>100</v>
      </c>
      <c r="H175" s="50">
        <f t="shared" si="42"/>
        <v>638798.80000000005</v>
      </c>
      <c r="I175" s="50">
        <f t="shared" si="41"/>
        <v>0</v>
      </c>
      <c r="J175" s="50">
        <f t="shared" si="38"/>
        <v>521.04306688417626</v>
      </c>
      <c r="K175" s="50">
        <f t="shared" si="43"/>
        <v>1876.7284724910551</v>
      </c>
      <c r="L175" s="50">
        <f t="shared" si="44"/>
        <v>2173630.864613594</v>
      </c>
      <c r="M175" s="50"/>
      <c r="N175" s="50">
        <f t="shared" si="37"/>
        <v>2173630.864613594</v>
      </c>
      <c r="O175" s="114"/>
      <c r="P175" s="95"/>
      <c r="Q175" s="95"/>
      <c r="R175" s="33"/>
      <c r="S175" s="33"/>
    </row>
    <row r="176" spans="1:19" s="31" customFormat="1" x14ac:dyDescent="0.25">
      <c r="A176" s="35"/>
      <c r="B176" s="51" t="s">
        <v>111</v>
      </c>
      <c r="C176" s="35">
        <v>4</v>
      </c>
      <c r="D176" s="55">
        <v>48.502000000000002</v>
      </c>
      <c r="E176" s="102">
        <v>1678</v>
      </c>
      <c r="F176" s="166">
        <v>1686479.2</v>
      </c>
      <c r="G176" s="41">
        <v>100</v>
      </c>
      <c r="H176" s="50">
        <f t="shared" si="42"/>
        <v>1686479.2</v>
      </c>
      <c r="I176" s="50">
        <f t="shared" si="41"/>
        <v>0</v>
      </c>
      <c r="J176" s="50">
        <f t="shared" si="38"/>
        <v>1005.05315852205</v>
      </c>
      <c r="K176" s="50">
        <f t="shared" si="43"/>
        <v>1392.7183808531813</v>
      </c>
      <c r="L176" s="50">
        <f t="shared" si="44"/>
        <v>1936028.3347607495</v>
      </c>
      <c r="M176" s="50"/>
      <c r="N176" s="50">
        <f t="shared" si="37"/>
        <v>1936028.3347607495</v>
      </c>
      <c r="O176" s="114"/>
      <c r="P176" s="95"/>
      <c r="Q176" s="95"/>
      <c r="R176" s="33"/>
      <c r="S176" s="33"/>
    </row>
    <row r="177" spans="1:19" s="31" customFormat="1" x14ac:dyDescent="0.25">
      <c r="A177" s="35"/>
      <c r="B177" s="51" t="s">
        <v>747</v>
      </c>
      <c r="C177" s="35">
        <v>4</v>
      </c>
      <c r="D177" s="55">
        <v>18.323800000000002</v>
      </c>
      <c r="E177" s="102">
        <v>652</v>
      </c>
      <c r="F177" s="166">
        <v>567990.80000000005</v>
      </c>
      <c r="G177" s="41">
        <v>100</v>
      </c>
      <c r="H177" s="50">
        <f t="shared" si="42"/>
        <v>567990.80000000005</v>
      </c>
      <c r="I177" s="50">
        <f t="shared" si="41"/>
        <v>0</v>
      </c>
      <c r="J177" s="50">
        <f t="shared" si="38"/>
        <v>871.15153374233137</v>
      </c>
      <c r="K177" s="50">
        <f t="shared" si="43"/>
        <v>1526.6200056329001</v>
      </c>
      <c r="L177" s="50">
        <f t="shared" si="44"/>
        <v>1547859.7981621537</v>
      </c>
      <c r="M177" s="50"/>
      <c r="N177" s="50">
        <f t="shared" si="37"/>
        <v>1547859.7981621537</v>
      </c>
      <c r="O177" s="114"/>
      <c r="P177" s="95"/>
      <c r="Q177" s="95"/>
      <c r="R177" s="33"/>
      <c r="S177" s="33"/>
    </row>
    <row r="178" spans="1:19" s="31" customFormat="1" x14ac:dyDescent="0.25">
      <c r="A178" s="35"/>
      <c r="B178" s="51" t="s">
        <v>112</v>
      </c>
      <c r="C178" s="35">
        <v>4</v>
      </c>
      <c r="D178" s="55">
        <v>37.853900000000003</v>
      </c>
      <c r="E178" s="102">
        <v>1218</v>
      </c>
      <c r="F178" s="166">
        <v>1093157.5</v>
      </c>
      <c r="G178" s="41">
        <v>100</v>
      </c>
      <c r="H178" s="50">
        <f t="shared" si="42"/>
        <v>1093157.5</v>
      </c>
      <c r="I178" s="50">
        <f t="shared" si="41"/>
        <v>0</v>
      </c>
      <c r="J178" s="50">
        <f t="shared" si="38"/>
        <v>897.50205254515595</v>
      </c>
      <c r="K178" s="50">
        <f t="shared" si="43"/>
        <v>1500.2694868300755</v>
      </c>
      <c r="L178" s="50">
        <f t="shared" si="44"/>
        <v>1817943.7310578036</v>
      </c>
      <c r="M178" s="50"/>
      <c r="N178" s="50">
        <f t="shared" si="37"/>
        <v>1817943.7310578036</v>
      </c>
      <c r="O178" s="114"/>
      <c r="P178" s="95"/>
      <c r="Q178" s="95"/>
      <c r="R178" s="33"/>
      <c r="S178" s="33"/>
    </row>
    <row r="179" spans="1:19" s="31" customFormat="1" x14ac:dyDescent="0.25">
      <c r="A179" s="35"/>
      <c r="B179" s="51" t="s">
        <v>113</v>
      </c>
      <c r="C179" s="35">
        <v>4</v>
      </c>
      <c r="D179" s="55">
        <v>68.959999999999994</v>
      </c>
      <c r="E179" s="102">
        <v>2587</v>
      </c>
      <c r="F179" s="166">
        <v>1877436.8</v>
      </c>
      <c r="G179" s="41">
        <v>100</v>
      </c>
      <c r="H179" s="50">
        <f t="shared" si="42"/>
        <v>1877436.8</v>
      </c>
      <c r="I179" s="50">
        <f t="shared" si="41"/>
        <v>0</v>
      </c>
      <c r="J179" s="50">
        <f t="shared" si="38"/>
        <v>725.71967529957476</v>
      </c>
      <c r="K179" s="50">
        <f t="shared" si="43"/>
        <v>1672.0518640756568</v>
      </c>
      <c r="L179" s="50">
        <f t="shared" si="44"/>
        <v>2564517.6150915418</v>
      </c>
      <c r="M179" s="50"/>
      <c r="N179" s="50">
        <f t="shared" si="37"/>
        <v>2564517.6150915418</v>
      </c>
      <c r="O179" s="114"/>
      <c r="P179" s="95"/>
      <c r="Q179" s="95"/>
      <c r="R179" s="33"/>
      <c r="S179" s="33"/>
    </row>
    <row r="180" spans="1:19" s="31" customFormat="1" x14ac:dyDescent="0.25">
      <c r="A180" s="35"/>
      <c r="B180" s="51" t="s">
        <v>748</v>
      </c>
      <c r="C180" s="35">
        <v>4</v>
      </c>
      <c r="D180" s="55">
        <v>23.719200000000001</v>
      </c>
      <c r="E180" s="102">
        <v>647</v>
      </c>
      <c r="F180" s="166">
        <v>397276.1</v>
      </c>
      <c r="G180" s="41">
        <v>100</v>
      </c>
      <c r="H180" s="50">
        <f t="shared" si="42"/>
        <v>397276.1</v>
      </c>
      <c r="I180" s="50">
        <f t="shared" si="41"/>
        <v>0</v>
      </c>
      <c r="J180" s="50">
        <f t="shared" si="38"/>
        <v>614.02797527047915</v>
      </c>
      <c r="K180" s="50">
        <f t="shared" si="43"/>
        <v>1783.7435641047523</v>
      </c>
      <c r="L180" s="50">
        <f t="shared" si="44"/>
        <v>1787373.4798914078</v>
      </c>
      <c r="M180" s="50"/>
      <c r="N180" s="50">
        <f t="shared" si="37"/>
        <v>1787373.4798914078</v>
      </c>
      <c r="O180" s="114"/>
      <c r="P180" s="95"/>
      <c r="Q180" s="95"/>
      <c r="R180" s="33"/>
      <c r="S180" s="33"/>
    </row>
    <row r="181" spans="1:19" s="31" customFormat="1" x14ac:dyDescent="0.25">
      <c r="A181" s="35"/>
      <c r="B181" s="51" t="s">
        <v>114</v>
      </c>
      <c r="C181" s="35">
        <v>4</v>
      </c>
      <c r="D181" s="55">
        <v>39.612299999999998</v>
      </c>
      <c r="E181" s="102">
        <v>1509</v>
      </c>
      <c r="F181" s="166">
        <v>1466726</v>
      </c>
      <c r="G181" s="41">
        <v>100</v>
      </c>
      <c r="H181" s="50">
        <f t="shared" si="42"/>
        <v>1466726</v>
      </c>
      <c r="I181" s="50">
        <f t="shared" si="41"/>
        <v>0</v>
      </c>
      <c r="J181" s="50">
        <f t="shared" si="38"/>
        <v>971.98542080848244</v>
      </c>
      <c r="K181" s="50">
        <f t="shared" si="43"/>
        <v>1425.7861185667489</v>
      </c>
      <c r="L181" s="50">
        <f t="shared" si="44"/>
        <v>1857310.9508025721</v>
      </c>
      <c r="M181" s="50"/>
      <c r="N181" s="50">
        <f t="shared" si="37"/>
        <v>1857310.9508025721</v>
      </c>
      <c r="O181" s="114"/>
      <c r="P181" s="95"/>
      <c r="Q181" s="95"/>
      <c r="R181" s="33"/>
      <c r="S181" s="33"/>
    </row>
    <row r="182" spans="1:19" s="31" customFormat="1" x14ac:dyDescent="0.25">
      <c r="A182" s="35"/>
      <c r="B182" s="51" t="s">
        <v>115</v>
      </c>
      <c r="C182" s="35">
        <v>4</v>
      </c>
      <c r="D182" s="55">
        <v>14.54</v>
      </c>
      <c r="E182" s="102">
        <v>762</v>
      </c>
      <c r="F182" s="166">
        <v>1091001.1000000001</v>
      </c>
      <c r="G182" s="41">
        <v>100</v>
      </c>
      <c r="H182" s="50">
        <f t="shared" si="42"/>
        <v>1091001.1000000001</v>
      </c>
      <c r="I182" s="50">
        <f t="shared" si="41"/>
        <v>0</v>
      </c>
      <c r="J182" s="50">
        <f t="shared" si="38"/>
        <v>1431.759973753281</v>
      </c>
      <c r="K182" s="50">
        <f t="shared" si="43"/>
        <v>966.01156562195047</v>
      </c>
      <c r="L182" s="50">
        <f t="shared" si="44"/>
        <v>1104259.1788523276</v>
      </c>
      <c r="M182" s="50"/>
      <c r="N182" s="50">
        <f t="shared" si="37"/>
        <v>1104259.1788523276</v>
      </c>
      <c r="O182" s="114"/>
      <c r="P182" s="95"/>
      <c r="Q182" s="95"/>
      <c r="R182" s="33"/>
      <c r="S182" s="33"/>
    </row>
    <row r="183" spans="1:19" s="31" customFormat="1" x14ac:dyDescent="0.25">
      <c r="A183" s="35"/>
      <c r="B183" s="51" t="s">
        <v>116</v>
      </c>
      <c r="C183" s="35">
        <v>4</v>
      </c>
      <c r="D183" s="55">
        <v>48.664899999999996</v>
      </c>
      <c r="E183" s="102">
        <v>1800</v>
      </c>
      <c r="F183" s="166">
        <v>3226617.8</v>
      </c>
      <c r="G183" s="41">
        <v>100</v>
      </c>
      <c r="H183" s="50">
        <f t="shared" si="42"/>
        <v>3226617.8</v>
      </c>
      <c r="I183" s="50">
        <f t="shared" si="41"/>
        <v>0</v>
      </c>
      <c r="J183" s="50">
        <f t="shared" si="38"/>
        <v>1792.5654444444444</v>
      </c>
      <c r="K183" s="50">
        <f t="shared" si="43"/>
        <v>605.206094930787</v>
      </c>
      <c r="L183" s="50">
        <f t="shared" si="44"/>
        <v>1336061.4521750419</v>
      </c>
      <c r="M183" s="50"/>
      <c r="N183" s="50">
        <f t="shared" si="37"/>
        <v>1336061.4521750419</v>
      </c>
      <c r="O183" s="114"/>
      <c r="P183" s="95"/>
      <c r="Q183" s="95"/>
      <c r="R183" s="33"/>
      <c r="S183" s="33"/>
    </row>
    <row r="184" spans="1:19" s="31" customFormat="1" x14ac:dyDescent="0.25">
      <c r="A184" s="35"/>
      <c r="B184" s="51" t="s">
        <v>117</v>
      </c>
      <c r="C184" s="35">
        <v>4</v>
      </c>
      <c r="D184" s="55">
        <v>32.5428</v>
      </c>
      <c r="E184" s="102">
        <v>866</v>
      </c>
      <c r="F184" s="166">
        <v>701793.1</v>
      </c>
      <c r="G184" s="41">
        <v>100</v>
      </c>
      <c r="H184" s="50">
        <f t="shared" si="42"/>
        <v>701793.1</v>
      </c>
      <c r="I184" s="50">
        <f t="shared" si="41"/>
        <v>0</v>
      </c>
      <c r="J184" s="50">
        <f t="shared" si="38"/>
        <v>810.38464203233252</v>
      </c>
      <c r="K184" s="50">
        <f t="shared" si="43"/>
        <v>1587.3868973428989</v>
      </c>
      <c r="L184" s="50">
        <f t="shared" si="44"/>
        <v>1748648.9785045679</v>
      </c>
      <c r="M184" s="50"/>
      <c r="N184" s="50">
        <f t="shared" si="37"/>
        <v>1748648.9785045679</v>
      </c>
      <c r="O184" s="114"/>
      <c r="P184" s="95"/>
      <c r="Q184" s="95"/>
      <c r="R184" s="33"/>
      <c r="S184" s="33"/>
    </row>
    <row r="185" spans="1:19" s="31" customFormat="1" x14ac:dyDescent="0.25">
      <c r="A185" s="35"/>
      <c r="B185" s="51" t="s">
        <v>118</v>
      </c>
      <c r="C185" s="35">
        <v>4</v>
      </c>
      <c r="D185" s="55">
        <v>18.128499999999999</v>
      </c>
      <c r="E185" s="102">
        <v>1019</v>
      </c>
      <c r="F185" s="166">
        <v>656013.19999999995</v>
      </c>
      <c r="G185" s="41">
        <v>100</v>
      </c>
      <c r="H185" s="50">
        <f t="shared" si="42"/>
        <v>656013.19999999995</v>
      </c>
      <c r="I185" s="50">
        <f t="shared" si="41"/>
        <v>0</v>
      </c>
      <c r="J185" s="50">
        <f t="shared" si="38"/>
        <v>643.78135426889105</v>
      </c>
      <c r="K185" s="50">
        <f t="shared" si="43"/>
        <v>1753.9901851063405</v>
      </c>
      <c r="L185" s="50">
        <f t="shared" si="44"/>
        <v>1843343.358342546</v>
      </c>
      <c r="M185" s="50"/>
      <c r="N185" s="50">
        <f t="shared" si="37"/>
        <v>1843343.358342546</v>
      </c>
      <c r="O185" s="114"/>
      <c r="P185" s="95"/>
      <c r="Q185" s="95"/>
      <c r="R185" s="33"/>
      <c r="S185" s="33"/>
    </row>
    <row r="186" spans="1:19" s="31" customFormat="1" x14ac:dyDescent="0.25">
      <c r="A186" s="35"/>
      <c r="B186" s="51" t="s">
        <v>749</v>
      </c>
      <c r="C186" s="35">
        <v>4</v>
      </c>
      <c r="D186" s="55">
        <v>44.192900000000002</v>
      </c>
      <c r="E186" s="102">
        <v>1307</v>
      </c>
      <c r="F186" s="166">
        <v>552145.30000000005</v>
      </c>
      <c r="G186" s="41">
        <v>100</v>
      </c>
      <c r="H186" s="50">
        <f t="shared" si="42"/>
        <v>552145.30000000005</v>
      </c>
      <c r="I186" s="50">
        <f t="shared" si="41"/>
        <v>0</v>
      </c>
      <c r="J186" s="50">
        <f t="shared" si="38"/>
        <v>422.45241009946443</v>
      </c>
      <c r="K186" s="50">
        <f t="shared" si="43"/>
        <v>1975.319129275767</v>
      </c>
      <c r="L186" s="50">
        <f t="shared" si="44"/>
        <v>2268584.5337805515</v>
      </c>
      <c r="M186" s="50"/>
      <c r="N186" s="50">
        <f t="shared" si="37"/>
        <v>2268584.5337805515</v>
      </c>
      <c r="O186" s="114"/>
      <c r="P186" s="95"/>
      <c r="Q186" s="95"/>
      <c r="R186" s="33"/>
      <c r="S186" s="33"/>
    </row>
    <row r="187" spans="1:19" s="31" customFormat="1" x14ac:dyDescent="0.25">
      <c r="A187" s="35"/>
      <c r="B187" s="51" t="s">
        <v>750</v>
      </c>
      <c r="C187" s="35">
        <v>4</v>
      </c>
      <c r="D187" s="55">
        <v>23.693400000000004</v>
      </c>
      <c r="E187" s="102">
        <v>376</v>
      </c>
      <c r="F187" s="166">
        <v>320871.3</v>
      </c>
      <c r="G187" s="41">
        <v>100</v>
      </c>
      <c r="H187" s="50">
        <f t="shared" si="42"/>
        <v>320871.3</v>
      </c>
      <c r="I187" s="50">
        <f t="shared" si="41"/>
        <v>0</v>
      </c>
      <c r="J187" s="50">
        <f t="shared" si="38"/>
        <v>853.38111702127651</v>
      </c>
      <c r="K187" s="50">
        <f t="shared" si="43"/>
        <v>1544.3904223539548</v>
      </c>
      <c r="L187" s="50">
        <f t="shared" si="44"/>
        <v>1510234.4288395776</v>
      </c>
      <c r="M187" s="50"/>
      <c r="N187" s="50">
        <f t="shared" si="37"/>
        <v>1510234.4288395776</v>
      </c>
      <c r="O187" s="114"/>
      <c r="P187" s="95"/>
      <c r="Q187" s="95"/>
      <c r="R187" s="33"/>
      <c r="S187" s="33"/>
    </row>
    <row r="188" spans="1:19" s="31" customFormat="1" x14ac:dyDescent="0.25">
      <c r="A188" s="35"/>
      <c r="B188" s="51" t="s">
        <v>119</v>
      </c>
      <c r="C188" s="35">
        <v>4</v>
      </c>
      <c r="D188" s="55">
        <v>21.2636</v>
      </c>
      <c r="E188" s="102">
        <v>797</v>
      </c>
      <c r="F188" s="166">
        <v>645219.4</v>
      </c>
      <c r="G188" s="41">
        <v>100</v>
      </c>
      <c r="H188" s="50">
        <f t="shared" si="42"/>
        <v>645219.4</v>
      </c>
      <c r="I188" s="50">
        <f t="shared" si="41"/>
        <v>0</v>
      </c>
      <c r="J188" s="50">
        <f t="shared" si="38"/>
        <v>809.56010037641158</v>
      </c>
      <c r="K188" s="50">
        <f t="shared" si="43"/>
        <v>1588.2114389988199</v>
      </c>
      <c r="L188" s="50">
        <f t="shared" si="44"/>
        <v>1659962.6709792421</v>
      </c>
      <c r="M188" s="50"/>
      <c r="N188" s="50">
        <f t="shared" si="37"/>
        <v>1659962.6709792421</v>
      </c>
      <c r="O188" s="114"/>
      <c r="P188" s="95"/>
      <c r="Q188" s="95"/>
      <c r="R188" s="33"/>
      <c r="S188" s="33"/>
    </row>
    <row r="189" spans="1:19" s="31" customFormat="1" x14ac:dyDescent="0.25">
      <c r="A189" s="35"/>
      <c r="B189" s="51" t="s">
        <v>120</v>
      </c>
      <c r="C189" s="35">
        <v>4</v>
      </c>
      <c r="D189" s="55">
        <v>25.954899999999999</v>
      </c>
      <c r="E189" s="102">
        <v>1171</v>
      </c>
      <c r="F189" s="166">
        <v>752491.4</v>
      </c>
      <c r="G189" s="41">
        <v>100</v>
      </c>
      <c r="H189" s="50">
        <f t="shared" si="42"/>
        <v>752491.4</v>
      </c>
      <c r="I189" s="50">
        <f t="shared" si="41"/>
        <v>0</v>
      </c>
      <c r="J189" s="50">
        <f t="shared" si="38"/>
        <v>642.60580700256196</v>
      </c>
      <c r="K189" s="50">
        <f t="shared" si="43"/>
        <v>1755.1657323726695</v>
      </c>
      <c r="L189" s="50">
        <f t="shared" si="44"/>
        <v>1938179.0587597261</v>
      </c>
      <c r="M189" s="50"/>
      <c r="N189" s="50">
        <f t="shared" si="37"/>
        <v>1938179.0587597261</v>
      </c>
      <c r="O189" s="114"/>
      <c r="P189" s="95"/>
      <c r="Q189" s="95"/>
      <c r="R189" s="33"/>
      <c r="S189" s="33"/>
    </row>
    <row r="190" spans="1:19" s="31" customFormat="1" x14ac:dyDescent="0.25">
      <c r="A190" s="35"/>
      <c r="B190" s="51" t="s">
        <v>121</v>
      </c>
      <c r="C190" s="35">
        <v>4</v>
      </c>
      <c r="D190" s="55">
        <v>44.142299999999999</v>
      </c>
      <c r="E190" s="102">
        <v>1534</v>
      </c>
      <c r="F190" s="166">
        <v>1217159.3999999999</v>
      </c>
      <c r="G190" s="41">
        <v>100</v>
      </c>
      <c r="H190" s="50">
        <f t="shared" si="42"/>
        <v>1217159.3999999999</v>
      </c>
      <c r="I190" s="50">
        <f t="shared" si="41"/>
        <v>0</v>
      </c>
      <c r="J190" s="50">
        <f t="shared" si="38"/>
        <v>793.454628422425</v>
      </c>
      <c r="K190" s="50">
        <f t="shared" si="43"/>
        <v>1604.3169109528064</v>
      </c>
      <c r="L190" s="50">
        <f t="shared" si="44"/>
        <v>2037073.3301582504</v>
      </c>
      <c r="M190" s="50"/>
      <c r="N190" s="50">
        <f t="shared" si="37"/>
        <v>2037073.3301582504</v>
      </c>
      <c r="O190" s="114"/>
      <c r="P190" s="95"/>
      <c r="Q190" s="95"/>
      <c r="R190" s="33"/>
      <c r="S190" s="33"/>
    </row>
    <row r="191" spans="1:19" s="31" customFormat="1" x14ac:dyDescent="0.25">
      <c r="A191" s="35"/>
      <c r="B191" s="51" t="s">
        <v>122</v>
      </c>
      <c r="C191" s="35">
        <v>4</v>
      </c>
      <c r="D191" s="55">
        <v>25.907800000000002</v>
      </c>
      <c r="E191" s="102">
        <v>767</v>
      </c>
      <c r="F191" s="166">
        <v>119955.7</v>
      </c>
      <c r="G191" s="41">
        <v>100</v>
      </c>
      <c r="H191" s="50">
        <f t="shared" si="42"/>
        <v>119955.7</v>
      </c>
      <c r="I191" s="50">
        <f t="shared" si="41"/>
        <v>0</v>
      </c>
      <c r="J191" s="50">
        <f t="shared" si="38"/>
        <v>156.39595827900914</v>
      </c>
      <c r="K191" s="50">
        <f t="shared" si="43"/>
        <v>2241.3755810962225</v>
      </c>
      <c r="L191" s="50">
        <f t="shared" si="44"/>
        <v>2208283.0974689182</v>
      </c>
      <c r="M191" s="50"/>
      <c r="N191" s="50">
        <f t="shared" si="37"/>
        <v>2208283.0974689182</v>
      </c>
      <c r="O191" s="114"/>
      <c r="P191" s="95"/>
      <c r="Q191" s="95"/>
      <c r="R191" s="33"/>
      <c r="S191" s="33"/>
    </row>
    <row r="192" spans="1:19" s="31" customFormat="1" x14ac:dyDescent="0.25">
      <c r="A192" s="35"/>
      <c r="B192" s="51" t="s">
        <v>751</v>
      </c>
      <c r="C192" s="35">
        <v>4</v>
      </c>
      <c r="D192" s="55">
        <v>34.5657</v>
      </c>
      <c r="E192" s="102">
        <v>931</v>
      </c>
      <c r="F192" s="166">
        <v>669641.80000000005</v>
      </c>
      <c r="G192" s="41">
        <v>100</v>
      </c>
      <c r="H192" s="50">
        <f t="shared" si="42"/>
        <v>669641.80000000005</v>
      </c>
      <c r="I192" s="50">
        <f t="shared" si="41"/>
        <v>0</v>
      </c>
      <c r="J192" s="50">
        <f t="shared" si="38"/>
        <v>719.27153598281427</v>
      </c>
      <c r="K192" s="50">
        <f t="shared" si="43"/>
        <v>1678.5000033924171</v>
      </c>
      <c r="L192" s="50">
        <f t="shared" si="44"/>
        <v>1854638.5084083197</v>
      </c>
      <c r="M192" s="50"/>
      <c r="N192" s="50">
        <f t="shared" si="37"/>
        <v>1854638.5084083197</v>
      </c>
      <c r="O192" s="114"/>
      <c r="P192" s="95"/>
      <c r="Q192" s="95"/>
      <c r="R192" s="33"/>
      <c r="S192" s="33"/>
    </row>
    <row r="193" spans="1:19" s="31" customFormat="1" x14ac:dyDescent="0.25">
      <c r="A193" s="35"/>
      <c r="B193" s="51"/>
      <c r="C193" s="35"/>
      <c r="D193" s="55">
        <v>0</v>
      </c>
      <c r="E193" s="104"/>
      <c r="F193" s="42"/>
      <c r="G193" s="41"/>
      <c r="H193" s="42"/>
      <c r="I193" s="32"/>
      <c r="J193" s="32"/>
      <c r="K193" s="50"/>
      <c r="L193" s="50"/>
      <c r="M193" s="50"/>
      <c r="N193" s="50"/>
      <c r="O193" s="114"/>
      <c r="P193" s="95"/>
      <c r="Q193" s="95"/>
      <c r="R193" s="33"/>
      <c r="S193" s="33"/>
    </row>
    <row r="194" spans="1:19" s="31" customFormat="1" x14ac:dyDescent="0.25">
      <c r="A194" s="30" t="s">
        <v>123</v>
      </c>
      <c r="B194" s="43" t="s">
        <v>2</v>
      </c>
      <c r="C194" s="44"/>
      <c r="D194" s="3">
        <v>753.54510000000005</v>
      </c>
      <c r="E194" s="105">
        <f>E195</f>
        <v>45214</v>
      </c>
      <c r="F194" s="37">
        <f t="shared" ref="F194" si="45">F196</f>
        <v>0</v>
      </c>
      <c r="G194" s="37"/>
      <c r="H194" s="37">
        <f>H196</f>
        <v>10051205</v>
      </c>
      <c r="I194" s="37">
        <f>I196</f>
        <v>-10051205</v>
      </c>
      <c r="J194" s="37"/>
      <c r="K194" s="50"/>
      <c r="L194" s="50"/>
      <c r="M194" s="46">
        <f>M196</f>
        <v>20358765.844846874</v>
      </c>
      <c r="N194" s="37">
        <f t="shared" si="37"/>
        <v>20358765.844846874</v>
      </c>
      <c r="O194" s="114"/>
      <c r="P194" s="95"/>
      <c r="Q194" s="95"/>
      <c r="R194" s="33"/>
      <c r="S194" s="33"/>
    </row>
    <row r="195" spans="1:19" s="31" customFormat="1" x14ac:dyDescent="0.25">
      <c r="A195" s="30" t="s">
        <v>123</v>
      </c>
      <c r="B195" s="43" t="s">
        <v>3</v>
      </c>
      <c r="C195" s="44"/>
      <c r="D195" s="3">
        <v>753.54510000000005</v>
      </c>
      <c r="E195" s="105">
        <f>SUM(E197:E224)</f>
        <v>45214</v>
      </c>
      <c r="F195" s="37">
        <f t="shared" ref="F195" si="46">SUM(F197:F224)</f>
        <v>66698840.200000003</v>
      </c>
      <c r="G195" s="37"/>
      <c r="H195" s="37">
        <f>SUM(H197:H224)</f>
        <v>46596430.200000003</v>
      </c>
      <c r="I195" s="37">
        <f>SUM(I197:I224)</f>
        <v>20102410</v>
      </c>
      <c r="J195" s="37"/>
      <c r="K195" s="50"/>
      <c r="L195" s="37">
        <f>SUM(L197:L224)</f>
        <v>56122639.106856428</v>
      </c>
      <c r="M195" s="50"/>
      <c r="N195" s="37">
        <f t="shared" si="37"/>
        <v>56122639.106856428</v>
      </c>
      <c r="O195" s="114"/>
      <c r="P195" s="95"/>
      <c r="Q195" s="95"/>
      <c r="R195" s="33"/>
      <c r="S195" s="33"/>
    </row>
    <row r="196" spans="1:19" s="31" customFormat="1" x14ac:dyDescent="0.25">
      <c r="A196" s="35"/>
      <c r="B196" s="51" t="s">
        <v>26</v>
      </c>
      <c r="C196" s="35">
        <v>2</v>
      </c>
      <c r="D196" s="55">
        <v>0</v>
      </c>
      <c r="E196" s="106"/>
      <c r="F196" s="50"/>
      <c r="G196" s="41">
        <v>25</v>
      </c>
      <c r="H196" s="50">
        <f>F201*G196/100</f>
        <v>10051205</v>
      </c>
      <c r="I196" s="50">
        <f t="shared" ref="I196:I224" si="47">F196-H196</f>
        <v>-10051205</v>
      </c>
      <c r="J196" s="50"/>
      <c r="K196" s="50"/>
      <c r="L196" s="50"/>
      <c r="M196" s="50">
        <f>($L$7*$L$8*E194/$L$10)+($L$7*$L$9*D194/$L$11)</f>
        <v>20358765.844846874</v>
      </c>
      <c r="N196" s="50">
        <f t="shared" si="37"/>
        <v>20358765.844846874</v>
      </c>
      <c r="O196" s="114"/>
      <c r="P196" s="95"/>
      <c r="Q196" s="95"/>
      <c r="R196" s="33"/>
      <c r="S196" s="33"/>
    </row>
    <row r="197" spans="1:19" s="31" customFormat="1" x14ac:dyDescent="0.25">
      <c r="A197" s="35"/>
      <c r="B197" s="51" t="s">
        <v>124</v>
      </c>
      <c r="C197" s="35">
        <v>4</v>
      </c>
      <c r="D197" s="55">
        <v>15.2896</v>
      </c>
      <c r="E197" s="102">
        <v>1274</v>
      </c>
      <c r="F197" s="167">
        <v>658605.69999999995</v>
      </c>
      <c r="G197" s="41">
        <v>100</v>
      </c>
      <c r="H197" s="50">
        <f t="shared" ref="H197:H224" si="48">F197*G197/100</f>
        <v>658605.69999999995</v>
      </c>
      <c r="I197" s="50">
        <f t="shared" si="47"/>
        <v>0</v>
      </c>
      <c r="J197" s="50">
        <f t="shared" si="38"/>
        <v>516.95894819466241</v>
      </c>
      <c r="K197" s="50">
        <f t="shared" ref="K197:K224" si="49">$J$11*$J$19-J197</f>
        <v>1880.8125911805691</v>
      </c>
      <c r="L197" s="50">
        <f t="shared" ref="L197:L224" si="50">IF(K197&gt;0,$J$7*$J$8*(K197/$K$19),0)+$J$7*$J$9*(E197/$E$19)+$J$7*$J$10*(D197/$D$19)</f>
        <v>2007044.5706262256</v>
      </c>
      <c r="M197" s="50"/>
      <c r="N197" s="50">
        <f t="shared" si="37"/>
        <v>2007044.5706262256</v>
      </c>
      <c r="O197" s="114"/>
      <c r="P197" s="95"/>
      <c r="Q197" s="95"/>
      <c r="R197" s="33"/>
      <c r="S197" s="33"/>
    </row>
    <row r="198" spans="1:19" s="31" customFormat="1" x14ac:dyDescent="0.25">
      <c r="A198" s="35"/>
      <c r="B198" s="51" t="s">
        <v>125</v>
      </c>
      <c r="C198" s="35">
        <v>4</v>
      </c>
      <c r="D198" s="55">
        <v>59.804700000000004</v>
      </c>
      <c r="E198" s="102">
        <v>2130</v>
      </c>
      <c r="F198" s="167">
        <v>1425307.2</v>
      </c>
      <c r="G198" s="41">
        <v>100</v>
      </c>
      <c r="H198" s="50">
        <f t="shared" si="48"/>
        <v>1425307.2</v>
      </c>
      <c r="I198" s="50">
        <f t="shared" si="47"/>
        <v>0</v>
      </c>
      <c r="J198" s="50">
        <f t="shared" si="38"/>
        <v>669.15830985915488</v>
      </c>
      <c r="K198" s="50">
        <f t="shared" si="49"/>
        <v>1728.6132295160764</v>
      </c>
      <c r="L198" s="50">
        <f t="shared" si="50"/>
        <v>2415052.3883017795</v>
      </c>
      <c r="M198" s="50"/>
      <c r="N198" s="50">
        <f t="shared" si="37"/>
        <v>2415052.3883017795</v>
      </c>
      <c r="O198" s="114"/>
      <c r="P198" s="95"/>
      <c r="Q198" s="95"/>
      <c r="R198" s="33"/>
      <c r="S198" s="33"/>
    </row>
    <row r="199" spans="1:19" s="31" customFormat="1" x14ac:dyDescent="0.25">
      <c r="A199" s="35"/>
      <c r="B199" s="51" t="s">
        <v>126</v>
      </c>
      <c r="C199" s="35">
        <v>4</v>
      </c>
      <c r="D199" s="55">
        <v>15.4596</v>
      </c>
      <c r="E199" s="102">
        <v>736</v>
      </c>
      <c r="F199" s="167">
        <v>322688.40000000002</v>
      </c>
      <c r="G199" s="41">
        <v>100</v>
      </c>
      <c r="H199" s="50">
        <f t="shared" si="48"/>
        <v>322688.40000000002</v>
      </c>
      <c r="I199" s="50">
        <f t="shared" si="47"/>
        <v>0</v>
      </c>
      <c r="J199" s="50">
        <f t="shared" si="38"/>
        <v>438.43532608695654</v>
      </c>
      <c r="K199" s="50">
        <f t="shared" si="49"/>
        <v>1959.3362132882748</v>
      </c>
      <c r="L199" s="50">
        <f t="shared" si="50"/>
        <v>1906987.147838054</v>
      </c>
      <c r="M199" s="50"/>
      <c r="N199" s="50">
        <f t="shared" si="37"/>
        <v>1906987.147838054</v>
      </c>
      <c r="O199" s="114"/>
      <c r="P199" s="95"/>
      <c r="Q199" s="95"/>
      <c r="R199" s="33"/>
      <c r="S199" s="33"/>
    </row>
    <row r="200" spans="1:19" s="31" customFormat="1" x14ac:dyDescent="0.25">
      <c r="A200" s="35"/>
      <c r="B200" s="51" t="s">
        <v>127</v>
      </c>
      <c r="C200" s="35">
        <v>4</v>
      </c>
      <c r="D200" s="55">
        <v>11.678699999999999</v>
      </c>
      <c r="E200" s="102">
        <v>665</v>
      </c>
      <c r="F200" s="167">
        <v>249978.4</v>
      </c>
      <c r="G200" s="41">
        <v>100</v>
      </c>
      <c r="H200" s="50">
        <f t="shared" si="48"/>
        <v>249978.4</v>
      </c>
      <c r="I200" s="50">
        <f t="shared" si="47"/>
        <v>0</v>
      </c>
      <c r="J200" s="50">
        <f t="shared" si="38"/>
        <v>375.90736842105264</v>
      </c>
      <c r="K200" s="50">
        <f t="shared" si="49"/>
        <v>2021.8641709541789</v>
      </c>
      <c r="L200" s="50">
        <f t="shared" si="50"/>
        <v>1913058.1761495876</v>
      </c>
      <c r="M200" s="50"/>
      <c r="N200" s="50">
        <f t="shared" si="37"/>
        <v>1913058.1761495876</v>
      </c>
      <c r="O200" s="114"/>
      <c r="P200" s="95"/>
      <c r="Q200" s="95"/>
      <c r="R200" s="33"/>
      <c r="S200" s="33"/>
    </row>
    <row r="201" spans="1:19" s="31" customFormat="1" x14ac:dyDescent="0.25">
      <c r="A201" s="35"/>
      <c r="B201" s="51" t="s">
        <v>872</v>
      </c>
      <c r="C201" s="35">
        <v>3</v>
      </c>
      <c r="D201" s="55">
        <v>42.328599999999994</v>
      </c>
      <c r="E201" s="102">
        <v>8038</v>
      </c>
      <c r="F201" s="167">
        <v>40204820</v>
      </c>
      <c r="G201" s="41">
        <v>50</v>
      </c>
      <c r="H201" s="50">
        <f t="shared" si="48"/>
        <v>20102410</v>
      </c>
      <c r="I201" s="50">
        <f t="shared" si="47"/>
        <v>20102410</v>
      </c>
      <c r="J201" s="50">
        <f t="shared" si="38"/>
        <v>5001.8437422244342</v>
      </c>
      <c r="K201" s="50">
        <f t="shared" si="49"/>
        <v>-2604.0722028492028</v>
      </c>
      <c r="L201" s="50">
        <f t="shared" si="50"/>
        <v>2717225.95664958</v>
      </c>
      <c r="M201" s="50"/>
      <c r="N201" s="50">
        <f t="shared" si="37"/>
        <v>2717225.95664958</v>
      </c>
      <c r="O201" s="114"/>
      <c r="P201" s="95"/>
      <c r="Q201" s="95"/>
      <c r="R201" s="33"/>
      <c r="S201" s="33"/>
    </row>
    <row r="202" spans="1:19" s="31" customFormat="1" x14ac:dyDescent="0.25">
      <c r="A202" s="35"/>
      <c r="B202" s="51" t="s">
        <v>128</v>
      </c>
      <c r="C202" s="35">
        <v>4</v>
      </c>
      <c r="D202" s="55">
        <v>31.614599999999999</v>
      </c>
      <c r="E202" s="102">
        <v>987</v>
      </c>
      <c r="F202" s="167">
        <v>341150.6</v>
      </c>
      <c r="G202" s="41">
        <v>100</v>
      </c>
      <c r="H202" s="50">
        <f t="shared" si="48"/>
        <v>341150.6</v>
      </c>
      <c r="I202" s="50">
        <f t="shared" si="47"/>
        <v>0</v>
      </c>
      <c r="J202" s="50">
        <f t="shared" si="38"/>
        <v>345.64397163120566</v>
      </c>
      <c r="K202" s="50">
        <f t="shared" si="49"/>
        <v>2052.1275677440258</v>
      </c>
      <c r="L202" s="50">
        <f t="shared" si="50"/>
        <v>2156773.257575674</v>
      </c>
      <c r="M202" s="50"/>
      <c r="N202" s="50">
        <f t="shared" si="37"/>
        <v>2156773.257575674</v>
      </c>
      <c r="O202" s="114"/>
      <c r="P202" s="95"/>
      <c r="Q202" s="95"/>
      <c r="R202" s="33"/>
      <c r="S202" s="33"/>
    </row>
    <row r="203" spans="1:19" s="31" customFormat="1" x14ac:dyDescent="0.25">
      <c r="A203" s="35"/>
      <c r="B203" s="51" t="s">
        <v>129</v>
      </c>
      <c r="C203" s="35">
        <v>4</v>
      </c>
      <c r="D203" s="55">
        <v>10.417100000000001</v>
      </c>
      <c r="E203" s="102">
        <v>505</v>
      </c>
      <c r="F203" s="167">
        <v>165226.79999999999</v>
      </c>
      <c r="G203" s="41">
        <v>100</v>
      </c>
      <c r="H203" s="50">
        <f t="shared" si="48"/>
        <v>165226.79999999999</v>
      </c>
      <c r="I203" s="50">
        <f t="shared" si="47"/>
        <v>0</v>
      </c>
      <c r="J203" s="50">
        <f t="shared" si="38"/>
        <v>327.18178217821782</v>
      </c>
      <c r="K203" s="50">
        <f t="shared" si="49"/>
        <v>2070.5897571970136</v>
      </c>
      <c r="L203" s="50">
        <f t="shared" si="50"/>
        <v>1895929.7723111154</v>
      </c>
      <c r="M203" s="50"/>
      <c r="N203" s="50">
        <f t="shared" si="37"/>
        <v>1895929.7723111154</v>
      </c>
      <c r="O203" s="114"/>
      <c r="P203" s="95"/>
      <c r="Q203" s="95"/>
      <c r="R203" s="33"/>
      <c r="S203" s="33"/>
    </row>
    <row r="204" spans="1:19" s="31" customFormat="1" x14ac:dyDescent="0.25">
      <c r="A204" s="35"/>
      <c r="B204" s="51" t="s">
        <v>752</v>
      </c>
      <c r="C204" s="35">
        <v>4</v>
      </c>
      <c r="D204" s="55">
        <v>38.0578</v>
      </c>
      <c r="E204" s="102">
        <v>2052</v>
      </c>
      <c r="F204" s="167">
        <v>4214671.7</v>
      </c>
      <c r="G204" s="41">
        <v>100</v>
      </c>
      <c r="H204" s="50">
        <f t="shared" si="48"/>
        <v>4214671.7</v>
      </c>
      <c r="I204" s="50">
        <f t="shared" si="47"/>
        <v>0</v>
      </c>
      <c r="J204" s="50">
        <f t="shared" si="38"/>
        <v>2053.9335769980507</v>
      </c>
      <c r="K204" s="50">
        <f t="shared" si="49"/>
        <v>343.8379623771807</v>
      </c>
      <c r="L204" s="50">
        <f t="shared" si="50"/>
        <v>1137211.8561248386</v>
      </c>
      <c r="M204" s="50"/>
      <c r="N204" s="50">
        <f t="shared" si="37"/>
        <v>1137211.8561248386</v>
      </c>
      <c r="O204" s="114"/>
      <c r="P204" s="95"/>
      <c r="Q204" s="95"/>
      <c r="R204" s="33"/>
      <c r="S204" s="33"/>
    </row>
    <row r="205" spans="1:19" s="31" customFormat="1" x14ac:dyDescent="0.25">
      <c r="A205" s="35"/>
      <c r="B205" s="51" t="s">
        <v>130</v>
      </c>
      <c r="C205" s="35">
        <v>4</v>
      </c>
      <c r="D205" s="55">
        <v>16.581199999999999</v>
      </c>
      <c r="E205" s="102">
        <v>878</v>
      </c>
      <c r="F205" s="167">
        <v>472094</v>
      </c>
      <c r="G205" s="41">
        <v>100</v>
      </c>
      <c r="H205" s="50">
        <f t="shared" si="48"/>
        <v>472094</v>
      </c>
      <c r="I205" s="50">
        <f t="shared" si="47"/>
        <v>0</v>
      </c>
      <c r="J205" s="50">
        <f t="shared" si="38"/>
        <v>537.69248291571751</v>
      </c>
      <c r="K205" s="50">
        <f t="shared" si="49"/>
        <v>1860.079056459514</v>
      </c>
      <c r="L205" s="50">
        <f t="shared" si="50"/>
        <v>1876799.5100974883</v>
      </c>
      <c r="M205" s="50"/>
      <c r="N205" s="50">
        <f t="shared" si="37"/>
        <v>1876799.5100974883</v>
      </c>
      <c r="O205" s="114"/>
      <c r="P205" s="95"/>
      <c r="Q205" s="95"/>
      <c r="R205" s="33"/>
      <c r="S205" s="33"/>
    </row>
    <row r="206" spans="1:19" s="31" customFormat="1" x14ac:dyDescent="0.25">
      <c r="A206" s="35"/>
      <c r="B206" s="51" t="s">
        <v>131</v>
      </c>
      <c r="C206" s="35">
        <v>4</v>
      </c>
      <c r="D206" s="55">
        <v>25.100100000000005</v>
      </c>
      <c r="E206" s="102">
        <v>1222</v>
      </c>
      <c r="F206" s="167">
        <v>565507.30000000005</v>
      </c>
      <c r="G206" s="41">
        <v>100</v>
      </c>
      <c r="H206" s="50">
        <f t="shared" si="48"/>
        <v>565507.30000000005</v>
      </c>
      <c r="I206" s="50">
        <f t="shared" si="47"/>
        <v>0</v>
      </c>
      <c r="J206" s="50">
        <f t="shared" si="38"/>
        <v>462.77193126022917</v>
      </c>
      <c r="K206" s="50">
        <f t="shared" si="49"/>
        <v>1934.9996081150023</v>
      </c>
      <c r="L206" s="50">
        <f t="shared" si="50"/>
        <v>2094386.2928761207</v>
      </c>
      <c r="M206" s="50"/>
      <c r="N206" s="50">
        <f t="shared" si="37"/>
        <v>2094386.2928761207</v>
      </c>
      <c r="O206" s="114"/>
      <c r="P206" s="95"/>
      <c r="Q206" s="95"/>
      <c r="R206" s="33"/>
      <c r="S206" s="33"/>
    </row>
    <row r="207" spans="1:19" s="31" customFormat="1" x14ac:dyDescent="0.25">
      <c r="A207" s="35"/>
      <c r="B207" s="51" t="s">
        <v>132</v>
      </c>
      <c r="C207" s="35">
        <v>4</v>
      </c>
      <c r="D207" s="55">
        <v>26.023400000000002</v>
      </c>
      <c r="E207" s="102">
        <v>1500</v>
      </c>
      <c r="F207" s="167">
        <v>1006794.7</v>
      </c>
      <c r="G207" s="41">
        <v>100</v>
      </c>
      <c r="H207" s="50">
        <f t="shared" si="48"/>
        <v>1006794.7</v>
      </c>
      <c r="I207" s="50">
        <f t="shared" si="47"/>
        <v>0</v>
      </c>
      <c r="J207" s="50">
        <f t="shared" si="38"/>
        <v>671.19646666666665</v>
      </c>
      <c r="K207" s="50">
        <f t="shared" si="49"/>
        <v>1726.5750727085647</v>
      </c>
      <c r="L207" s="50">
        <f t="shared" si="50"/>
        <v>2016157.2502054556</v>
      </c>
      <c r="M207" s="50"/>
      <c r="N207" s="50">
        <f t="shared" si="37"/>
        <v>2016157.2502054556</v>
      </c>
      <c r="O207" s="114"/>
      <c r="P207" s="95"/>
      <c r="Q207" s="95"/>
      <c r="R207" s="33"/>
      <c r="S207" s="33"/>
    </row>
    <row r="208" spans="1:19" s="31" customFormat="1" x14ac:dyDescent="0.25">
      <c r="A208" s="35"/>
      <c r="B208" s="51" t="s">
        <v>133</v>
      </c>
      <c r="C208" s="35">
        <v>4</v>
      </c>
      <c r="D208" s="55">
        <v>18.456199999999999</v>
      </c>
      <c r="E208" s="102">
        <v>1158</v>
      </c>
      <c r="F208" s="167">
        <v>572824.4</v>
      </c>
      <c r="G208" s="41">
        <v>100</v>
      </c>
      <c r="H208" s="50">
        <f t="shared" si="48"/>
        <v>572824.4</v>
      </c>
      <c r="I208" s="50">
        <f t="shared" si="47"/>
        <v>0</v>
      </c>
      <c r="J208" s="50">
        <f t="shared" si="38"/>
        <v>494.66701208981004</v>
      </c>
      <c r="K208" s="50">
        <f t="shared" si="49"/>
        <v>1903.1045272854215</v>
      </c>
      <c r="L208" s="50">
        <f t="shared" si="50"/>
        <v>2008749.1723133335</v>
      </c>
      <c r="M208" s="50"/>
      <c r="N208" s="50">
        <f t="shared" si="37"/>
        <v>2008749.1723133335</v>
      </c>
      <c r="O208" s="114"/>
      <c r="P208" s="95"/>
      <c r="Q208" s="95"/>
      <c r="R208" s="33"/>
      <c r="S208" s="33"/>
    </row>
    <row r="209" spans="1:19" s="31" customFormat="1" x14ac:dyDescent="0.25">
      <c r="A209" s="35"/>
      <c r="B209" s="51" t="s">
        <v>134</v>
      </c>
      <c r="C209" s="35">
        <v>4</v>
      </c>
      <c r="D209" s="55">
        <v>18.093399999999999</v>
      </c>
      <c r="E209" s="102">
        <v>952</v>
      </c>
      <c r="F209" s="167">
        <v>757736.9</v>
      </c>
      <c r="G209" s="41">
        <v>100</v>
      </c>
      <c r="H209" s="50">
        <f t="shared" si="48"/>
        <v>757736.9</v>
      </c>
      <c r="I209" s="50">
        <f t="shared" si="47"/>
        <v>0</v>
      </c>
      <c r="J209" s="50">
        <f t="shared" si="38"/>
        <v>795.94212184873948</v>
      </c>
      <c r="K209" s="50">
        <f t="shared" si="49"/>
        <v>1601.8294175264919</v>
      </c>
      <c r="L209" s="50">
        <f t="shared" si="50"/>
        <v>1699284.1500746529</v>
      </c>
      <c r="M209" s="50"/>
      <c r="N209" s="50">
        <f t="shared" si="37"/>
        <v>1699284.1500746529</v>
      </c>
      <c r="O209" s="114"/>
      <c r="P209" s="95"/>
      <c r="Q209" s="95"/>
      <c r="R209" s="33"/>
      <c r="S209" s="33"/>
    </row>
    <row r="210" spans="1:19" s="31" customFormat="1" x14ac:dyDescent="0.25">
      <c r="A210" s="35"/>
      <c r="B210" s="51" t="s">
        <v>135</v>
      </c>
      <c r="C210" s="35">
        <v>4</v>
      </c>
      <c r="D210" s="55">
        <v>32.839999999999996</v>
      </c>
      <c r="E210" s="102">
        <v>1234</v>
      </c>
      <c r="F210" s="167">
        <v>973504.6</v>
      </c>
      <c r="G210" s="41">
        <v>100</v>
      </c>
      <c r="H210" s="50">
        <f t="shared" si="48"/>
        <v>973504.6</v>
      </c>
      <c r="I210" s="50">
        <f t="shared" si="47"/>
        <v>0</v>
      </c>
      <c r="J210" s="50">
        <f t="shared" si="38"/>
        <v>788.90162074554291</v>
      </c>
      <c r="K210" s="50">
        <f t="shared" si="49"/>
        <v>1608.8699186296885</v>
      </c>
      <c r="L210" s="50">
        <f t="shared" si="50"/>
        <v>1880538.6778988219</v>
      </c>
      <c r="M210" s="50"/>
      <c r="N210" s="50">
        <f t="shared" si="37"/>
        <v>1880538.6778988219</v>
      </c>
      <c r="O210" s="114"/>
      <c r="P210" s="95"/>
      <c r="Q210" s="95"/>
      <c r="R210" s="33"/>
      <c r="S210" s="33"/>
    </row>
    <row r="211" spans="1:19" s="31" customFormat="1" x14ac:dyDescent="0.25">
      <c r="A211" s="35"/>
      <c r="B211" s="51" t="s">
        <v>136</v>
      </c>
      <c r="C211" s="35">
        <v>4</v>
      </c>
      <c r="D211" s="55">
        <v>12.6798</v>
      </c>
      <c r="E211" s="102">
        <v>554</v>
      </c>
      <c r="F211" s="167">
        <v>420608.3</v>
      </c>
      <c r="G211" s="41">
        <v>100</v>
      </c>
      <c r="H211" s="50">
        <f t="shared" si="48"/>
        <v>420608.3</v>
      </c>
      <c r="I211" s="50">
        <f t="shared" si="47"/>
        <v>0</v>
      </c>
      <c r="J211" s="50">
        <f t="shared" si="38"/>
        <v>759.22075812274363</v>
      </c>
      <c r="K211" s="50">
        <f t="shared" si="49"/>
        <v>1638.5507812524879</v>
      </c>
      <c r="L211" s="50">
        <f t="shared" si="50"/>
        <v>1574436.6235170828</v>
      </c>
      <c r="M211" s="50"/>
      <c r="N211" s="50">
        <f t="shared" ref="N211:N255" si="51">L211+M211</f>
        <v>1574436.6235170828</v>
      </c>
      <c r="O211" s="114"/>
      <c r="P211" s="95"/>
      <c r="Q211" s="95"/>
      <c r="R211" s="33"/>
      <c r="S211" s="33"/>
    </row>
    <row r="212" spans="1:19" s="31" customFormat="1" x14ac:dyDescent="0.25">
      <c r="A212" s="35"/>
      <c r="B212" s="51" t="s">
        <v>137</v>
      </c>
      <c r="C212" s="35">
        <v>4</v>
      </c>
      <c r="D212" s="55">
        <v>7.3449</v>
      </c>
      <c r="E212" s="102">
        <v>715</v>
      </c>
      <c r="F212" s="167">
        <v>515911.4</v>
      </c>
      <c r="G212" s="41">
        <v>100</v>
      </c>
      <c r="H212" s="50">
        <f t="shared" si="48"/>
        <v>515911.4</v>
      </c>
      <c r="I212" s="50">
        <f t="shared" si="47"/>
        <v>0</v>
      </c>
      <c r="J212" s="50">
        <f t="shared" si="38"/>
        <v>721.55440559440558</v>
      </c>
      <c r="K212" s="50">
        <f t="shared" si="49"/>
        <v>1676.2171337808259</v>
      </c>
      <c r="L212" s="50">
        <f t="shared" si="50"/>
        <v>1621993.2040742501</v>
      </c>
      <c r="M212" s="50"/>
      <c r="N212" s="50">
        <f t="shared" si="51"/>
        <v>1621993.2040742501</v>
      </c>
      <c r="O212" s="114"/>
      <c r="P212" s="95"/>
      <c r="Q212" s="95"/>
      <c r="R212" s="33"/>
      <c r="S212" s="33"/>
    </row>
    <row r="213" spans="1:19" s="31" customFormat="1" x14ac:dyDescent="0.25">
      <c r="A213" s="35"/>
      <c r="B213" s="51" t="s">
        <v>138</v>
      </c>
      <c r="C213" s="35">
        <v>4</v>
      </c>
      <c r="D213" s="55">
        <v>45.099099999999993</v>
      </c>
      <c r="E213" s="102">
        <v>1976</v>
      </c>
      <c r="F213" s="167">
        <v>1959111.4</v>
      </c>
      <c r="G213" s="41">
        <v>100</v>
      </c>
      <c r="H213" s="50">
        <f t="shared" si="48"/>
        <v>1959111.4</v>
      </c>
      <c r="I213" s="50">
        <f t="shared" si="47"/>
        <v>0</v>
      </c>
      <c r="J213" s="50">
        <f t="shared" si="38"/>
        <v>991.45313765182186</v>
      </c>
      <c r="K213" s="50">
        <f t="shared" si="49"/>
        <v>1406.3184017234096</v>
      </c>
      <c r="L213" s="50">
        <f t="shared" si="50"/>
        <v>2017713.3236744355</v>
      </c>
      <c r="M213" s="50"/>
      <c r="N213" s="50">
        <f t="shared" si="51"/>
        <v>2017713.3236744355</v>
      </c>
      <c r="O213" s="114"/>
      <c r="P213" s="95"/>
      <c r="Q213" s="95"/>
      <c r="R213" s="33"/>
      <c r="S213" s="33"/>
    </row>
    <row r="214" spans="1:19" s="31" customFormat="1" x14ac:dyDescent="0.25">
      <c r="A214" s="35"/>
      <c r="B214" s="51" t="s">
        <v>139</v>
      </c>
      <c r="C214" s="35">
        <v>4</v>
      </c>
      <c r="D214" s="55">
        <v>16.179600000000001</v>
      </c>
      <c r="E214" s="102">
        <v>1009</v>
      </c>
      <c r="F214" s="167">
        <v>920298.6</v>
      </c>
      <c r="G214" s="41">
        <v>100</v>
      </c>
      <c r="H214" s="50">
        <f t="shared" si="48"/>
        <v>920298.6</v>
      </c>
      <c r="I214" s="50">
        <f t="shared" si="47"/>
        <v>0</v>
      </c>
      <c r="J214" s="50">
        <f t="shared" si="38"/>
        <v>912.08979187314173</v>
      </c>
      <c r="K214" s="50">
        <f t="shared" si="49"/>
        <v>1485.6817475020898</v>
      </c>
      <c r="L214" s="50">
        <f t="shared" si="50"/>
        <v>1611018.713712215</v>
      </c>
      <c r="M214" s="50"/>
      <c r="N214" s="50">
        <f t="shared" si="51"/>
        <v>1611018.713712215</v>
      </c>
      <c r="O214" s="114"/>
      <c r="P214" s="95"/>
      <c r="Q214" s="95"/>
      <c r="R214" s="33"/>
      <c r="S214" s="33"/>
    </row>
    <row r="215" spans="1:19" s="31" customFormat="1" x14ac:dyDescent="0.25">
      <c r="A215" s="35"/>
      <c r="B215" s="51" t="s">
        <v>753</v>
      </c>
      <c r="C215" s="35">
        <v>4</v>
      </c>
      <c r="D215" s="55">
        <v>32.394000000000005</v>
      </c>
      <c r="E215" s="102">
        <v>1752</v>
      </c>
      <c r="F215" s="167">
        <v>1261400.8</v>
      </c>
      <c r="G215" s="41">
        <v>100</v>
      </c>
      <c r="H215" s="50">
        <f t="shared" si="48"/>
        <v>1261400.8</v>
      </c>
      <c r="I215" s="50">
        <f t="shared" si="47"/>
        <v>0</v>
      </c>
      <c r="J215" s="50">
        <f t="shared" si="38"/>
        <v>719.97762557077624</v>
      </c>
      <c r="K215" s="50">
        <f t="shared" si="49"/>
        <v>1677.7939138044553</v>
      </c>
      <c r="L215" s="50">
        <f t="shared" si="50"/>
        <v>2092314.4735871318</v>
      </c>
      <c r="M215" s="50"/>
      <c r="N215" s="50">
        <f t="shared" si="51"/>
        <v>2092314.4735871318</v>
      </c>
      <c r="O215" s="114"/>
      <c r="P215" s="95"/>
      <c r="Q215" s="95"/>
      <c r="R215" s="33"/>
      <c r="S215" s="33"/>
    </row>
    <row r="216" spans="1:19" s="31" customFormat="1" x14ac:dyDescent="0.25">
      <c r="A216" s="35"/>
      <c r="B216" s="51" t="s">
        <v>140</v>
      </c>
      <c r="C216" s="35">
        <v>4</v>
      </c>
      <c r="D216" s="55">
        <v>25.742600000000003</v>
      </c>
      <c r="E216" s="102">
        <v>925</v>
      </c>
      <c r="F216" s="167">
        <v>558820.19999999995</v>
      </c>
      <c r="G216" s="41">
        <v>100</v>
      </c>
      <c r="H216" s="50">
        <f t="shared" si="48"/>
        <v>558820.19999999995</v>
      </c>
      <c r="I216" s="50">
        <f t="shared" si="47"/>
        <v>0</v>
      </c>
      <c r="J216" s="50">
        <f t="shared" ref="J216:J279" si="52">F216/E216</f>
        <v>604.12994594594591</v>
      </c>
      <c r="K216" s="50">
        <f t="shared" si="49"/>
        <v>1793.6415934292854</v>
      </c>
      <c r="L216" s="50">
        <f t="shared" si="50"/>
        <v>1892757.401848614</v>
      </c>
      <c r="M216" s="50"/>
      <c r="N216" s="50">
        <f t="shared" si="51"/>
        <v>1892757.401848614</v>
      </c>
      <c r="O216" s="114"/>
      <c r="P216" s="95"/>
      <c r="Q216" s="95"/>
      <c r="R216" s="33"/>
      <c r="S216" s="33"/>
    </row>
    <row r="217" spans="1:19" s="31" customFormat="1" x14ac:dyDescent="0.25">
      <c r="A217" s="35"/>
      <c r="B217" s="51" t="s">
        <v>141</v>
      </c>
      <c r="C217" s="35">
        <v>4</v>
      </c>
      <c r="D217" s="55">
        <v>45.363399999999999</v>
      </c>
      <c r="E217" s="102">
        <v>1513</v>
      </c>
      <c r="F217" s="167">
        <v>1104084.6000000001</v>
      </c>
      <c r="G217" s="41">
        <v>100</v>
      </c>
      <c r="H217" s="50">
        <f t="shared" si="48"/>
        <v>1104084.6000000001</v>
      </c>
      <c r="I217" s="50">
        <f t="shared" si="47"/>
        <v>0</v>
      </c>
      <c r="J217" s="50">
        <f t="shared" si="52"/>
        <v>729.73205551883677</v>
      </c>
      <c r="K217" s="50">
        <f t="shared" si="49"/>
        <v>1668.0394838563948</v>
      </c>
      <c r="L217" s="50">
        <f t="shared" si="50"/>
        <v>2089679.141723616</v>
      </c>
      <c r="M217" s="50"/>
      <c r="N217" s="50">
        <f t="shared" si="51"/>
        <v>2089679.141723616</v>
      </c>
      <c r="O217" s="114"/>
      <c r="P217" s="95"/>
      <c r="Q217" s="95"/>
      <c r="R217" s="33"/>
      <c r="S217" s="33"/>
    </row>
    <row r="218" spans="1:19" s="31" customFormat="1" x14ac:dyDescent="0.25">
      <c r="A218" s="35"/>
      <c r="B218" s="51" t="s">
        <v>754</v>
      </c>
      <c r="C218" s="35">
        <v>4</v>
      </c>
      <c r="D218" s="55">
        <v>39.507899999999999</v>
      </c>
      <c r="E218" s="102">
        <v>1370</v>
      </c>
      <c r="F218" s="167">
        <v>1013215.3</v>
      </c>
      <c r="G218" s="41">
        <v>100</v>
      </c>
      <c r="H218" s="50">
        <f t="shared" si="48"/>
        <v>1013215.3</v>
      </c>
      <c r="I218" s="50">
        <f t="shared" si="47"/>
        <v>0</v>
      </c>
      <c r="J218" s="50">
        <f t="shared" si="52"/>
        <v>739.57321167883219</v>
      </c>
      <c r="K218" s="50">
        <f t="shared" si="49"/>
        <v>1658.1983276963992</v>
      </c>
      <c r="L218" s="50">
        <f t="shared" si="50"/>
        <v>2002497.2551404326</v>
      </c>
      <c r="M218" s="50"/>
      <c r="N218" s="50">
        <f t="shared" si="51"/>
        <v>2002497.2551404326</v>
      </c>
      <c r="O218" s="114"/>
      <c r="P218" s="95"/>
      <c r="Q218" s="95"/>
      <c r="R218" s="33"/>
      <c r="S218" s="33"/>
    </row>
    <row r="219" spans="1:19" s="31" customFormat="1" x14ac:dyDescent="0.25">
      <c r="A219" s="35"/>
      <c r="B219" s="51" t="s">
        <v>755</v>
      </c>
      <c r="C219" s="35">
        <v>4</v>
      </c>
      <c r="D219" s="55">
        <v>49.061099999999996</v>
      </c>
      <c r="E219" s="102">
        <v>4754</v>
      </c>
      <c r="F219" s="167">
        <v>2655404.7000000002</v>
      </c>
      <c r="G219" s="41">
        <v>100</v>
      </c>
      <c r="H219" s="50">
        <f t="shared" si="48"/>
        <v>2655404.7000000002</v>
      </c>
      <c r="I219" s="50">
        <f t="shared" si="47"/>
        <v>0</v>
      </c>
      <c r="J219" s="50">
        <f t="shared" si="52"/>
        <v>558.56220025241907</v>
      </c>
      <c r="K219" s="50">
        <f t="shared" si="49"/>
        <v>1839.2093391228123</v>
      </c>
      <c r="L219" s="50">
        <f t="shared" si="50"/>
        <v>3243158.6216795132</v>
      </c>
      <c r="M219" s="50"/>
      <c r="N219" s="50">
        <f t="shared" si="51"/>
        <v>3243158.6216795132</v>
      </c>
      <c r="O219" s="114"/>
      <c r="P219" s="95"/>
      <c r="Q219" s="95"/>
      <c r="R219" s="33"/>
      <c r="S219" s="33"/>
    </row>
    <row r="220" spans="1:19" s="31" customFormat="1" x14ac:dyDescent="0.25">
      <c r="A220" s="35"/>
      <c r="B220" s="51" t="s">
        <v>143</v>
      </c>
      <c r="C220" s="35">
        <v>4</v>
      </c>
      <c r="D220" s="55">
        <v>15.988299999999999</v>
      </c>
      <c r="E220" s="102">
        <v>988</v>
      </c>
      <c r="F220" s="167">
        <v>426847.1</v>
      </c>
      <c r="G220" s="41">
        <v>100</v>
      </c>
      <c r="H220" s="50">
        <f t="shared" si="48"/>
        <v>426847.1</v>
      </c>
      <c r="I220" s="50">
        <f t="shared" si="47"/>
        <v>0</v>
      </c>
      <c r="J220" s="50">
        <f t="shared" si="52"/>
        <v>432.03147773279352</v>
      </c>
      <c r="K220" s="50">
        <f t="shared" si="49"/>
        <v>1965.7400616424379</v>
      </c>
      <c r="L220" s="50">
        <f t="shared" si="50"/>
        <v>1992536.5172635068</v>
      </c>
      <c r="M220" s="50"/>
      <c r="N220" s="50">
        <f t="shared" si="51"/>
        <v>1992536.5172635068</v>
      </c>
      <c r="O220" s="114"/>
      <c r="P220" s="95"/>
      <c r="Q220" s="95"/>
      <c r="R220" s="33"/>
      <c r="S220" s="33"/>
    </row>
    <row r="221" spans="1:19" s="31" customFormat="1" x14ac:dyDescent="0.25">
      <c r="A221" s="35"/>
      <c r="B221" s="51" t="s">
        <v>756</v>
      </c>
      <c r="C221" s="35">
        <v>4</v>
      </c>
      <c r="D221" s="55">
        <v>22.875599999999999</v>
      </c>
      <c r="E221" s="102">
        <v>1592</v>
      </c>
      <c r="F221" s="167">
        <v>974304.2</v>
      </c>
      <c r="G221" s="41">
        <v>100</v>
      </c>
      <c r="H221" s="50">
        <f t="shared" si="48"/>
        <v>974304.2</v>
      </c>
      <c r="I221" s="50">
        <f t="shared" si="47"/>
        <v>0</v>
      </c>
      <c r="J221" s="50">
        <f t="shared" si="52"/>
        <v>612.00012562814072</v>
      </c>
      <c r="K221" s="50">
        <f t="shared" si="49"/>
        <v>1785.7714137470907</v>
      </c>
      <c r="L221" s="50">
        <f t="shared" si="50"/>
        <v>2073266.9914345588</v>
      </c>
      <c r="M221" s="50"/>
      <c r="N221" s="50">
        <f t="shared" si="51"/>
        <v>2073266.9914345588</v>
      </c>
      <c r="O221" s="114"/>
      <c r="P221" s="95"/>
      <c r="Q221" s="95"/>
      <c r="R221" s="33"/>
      <c r="S221" s="33"/>
    </row>
    <row r="222" spans="1:19" s="31" customFormat="1" x14ac:dyDescent="0.25">
      <c r="A222" s="35"/>
      <c r="B222" s="51" t="s">
        <v>144</v>
      </c>
      <c r="C222" s="35">
        <v>4</v>
      </c>
      <c r="D222" s="55">
        <v>21.118200000000002</v>
      </c>
      <c r="E222" s="102">
        <v>1578</v>
      </c>
      <c r="F222" s="167">
        <v>1169744.1000000001</v>
      </c>
      <c r="G222" s="41">
        <v>100</v>
      </c>
      <c r="H222" s="50">
        <f t="shared" si="48"/>
        <v>1169744.1000000001</v>
      </c>
      <c r="I222" s="50">
        <f t="shared" si="47"/>
        <v>0</v>
      </c>
      <c r="J222" s="50">
        <f t="shared" si="52"/>
        <v>741.28269961977196</v>
      </c>
      <c r="K222" s="50">
        <f t="shared" si="49"/>
        <v>1656.4888397554596</v>
      </c>
      <c r="L222" s="50">
        <f t="shared" si="50"/>
        <v>1953561.5537919605</v>
      </c>
      <c r="M222" s="50"/>
      <c r="N222" s="50">
        <f t="shared" si="51"/>
        <v>1953561.5537919605</v>
      </c>
      <c r="O222" s="114"/>
      <c r="P222" s="95"/>
      <c r="Q222" s="95"/>
      <c r="R222" s="33"/>
      <c r="S222" s="33"/>
    </row>
    <row r="223" spans="1:19" s="31" customFormat="1" x14ac:dyDescent="0.25">
      <c r="A223" s="35"/>
      <c r="B223" s="51" t="s">
        <v>145</v>
      </c>
      <c r="C223" s="35">
        <v>4</v>
      </c>
      <c r="D223" s="55">
        <v>37.408799999999999</v>
      </c>
      <c r="E223" s="102">
        <v>2243</v>
      </c>
      <c r="F223" s="167">
        <v>1163057</v>
      </c>
      <c r="G223" s="41">
        <v>100</v>
      </c>
      <c r="H223" s="50">
        <f t="shared" si="48"/>
        <v>1163057</v>
      </c>
      <c r="I223" s="50">
        <f t="shared" si="47"/>
        <v>0</v>
      </c>
      <c r="J223" s="50">
        <f t="shared" si="52"/>
        <v>518.52741863575568</v>
      </c>
      <c r="K223" s="50">
        <f t="shared" si="49"/>
        <v>1879.2441207394759</v>
      </c>
      <c r="L223" s="50">
        <f t="shared" si="50"/>
        <v>2436272.5372149269</v>
      </c>
      <c r="M223" s="50"/>
      <c r="N223" s="50">
        <f t="shared" si="51"/>
        <v>2436272.5372149269</v>
      </c>
      <c r="O223" s="114"/>
      <c r="P223" s="95"/>
      <c r="Q223" s="95"/>
      <c r="R223" s="33"/>
      <c r="S223" s="33"/>
    </row>
    <row r="224" spans="1:19" s="31" customFormat="1" x14ac:dyDescent="0.25">
      <c r="A224" s="35"/>
      <c r="B224" s="51" t="s">
        <v>146</v>
      </c>
      <c r="C224" s="35">
        <v>4</v>
      </c>
      <c r="D224" s="55">
        <v>21.036799999999999</v>
      </c>
      <c r="E224" s="102">
        <v>914</v>
      </c>
      <c r="F224" s="167">
        <v>625121.80000000005</v>
      </c>
      <c r="G224" s="41">
        <v>100</v>
      </c>
      <c r="H224" s="50">
        <f t="shared" si="48"/>
        <v>625121.80000000005</v>
      </c>
      <c r="I224" s="50">
        <f t="shared" si="47"/>
        <v>0</v>
      </c>
      <c r="J224" s="50">
        <f t="shared" si="52"/>
        <v>683.94070021881839</v>
      </c>
      <c r="K224" s="50">
        <f t="shared" si="49"/>
        <v>1713.830839156413</v>
      </c>
      <c r="L224" s="50">
        <f t="shared" si="50"/>
        <v>1796234.5691514527</v>
      </c>
      <c r="M224" s="50"/>
      <c r="N224" s="50">
        <f t="shared" si="51"/>
        <v>1796234.5691514527</v>
      </c>
      <c r="O224" s="114"/>
      <c r="P224" s="95"/>
      <c r="Q224" s="95"/>
      <c r="R224" s="33"/>
      <c r="S224" s="33"/>
    </row>
    <row r="225" spans="1:19" s="31" customFormat="1" x14ac:dyDescent="0.25">
      <c r="A225" s="35"/>
      <c r="B225" s="51"/>
      <c r="C225" s="35"/>
      <c r="D225" s="55">
        <v>0</v>
      </c>
      <c r="E225" s="104"/>
      <c r="F225" s="42"/>
      <c r="G225" s="41"/>
      <c r="H225" s="42"/>
      <c r="I225" s="32"/>
      <c r="J225" s="32"/>
      <c r="K225" s="50"/>
      <c r="L225" s="50"/>
      <c r="M225" s="50"/>
      <c r="N225" s="50"/>
      <c r="O225" s="114"/>
      <c r="P225" s="95"/>
      <c r="Q225" s="95"/>
      <c r="R225" s="33"/>
      <c r="S225" s="33"/>
    </row>
    <row r="226" spans="1:19" s="31" customFormat="1" x14ac:dyDescent="0.25">
      <c r="A226" s="30" t="s">
        <v>147</v>
      </c>
      <c r="B226" s="43" t="s">
        <v>2</v>
      </c>
      <c r="C226" s="44"/>
      <c r="D226" s="57">
        <f>D227</f>
        <v>1185.1591000000001</v>
      </c>
      <c r="E226" s="105">
        <f>E227</f>
        <v>60926</v>
      </c>
      <c r="F226" s="37">
        <f t="shared" ref="F226" si="53">F228</f>
        <v>0</v>
      </c>
      <c r="G226" s="37"/>
      <c r="H226" s="37">
        <f>H228</f>
        <v>15681219.9</v>
      </c>
      <c r="I226" s="37">
        <f>I228</f>
        <v>-15681219.9</v>
      </c>
      <c r="J226" s="37"/>
      <c r="K226" s="50"/>
      <c r="L226" s="50"/>
      <c r="M226" s="46">
        <f>M228</f>
        <v>29190550.335166059</v>
      </c>
      <c r="N226" s="37">
        <f t="shared" si="51"/>
        <v>29190550.335166059</v>
      </c>
      <c r="O226" s="114"/>
      <c r="P226" s="95"/>
      <c r="Q226" s="95"/>
      <c r="R226" s="33"/>
      <c r="S226" s="33"/>
    </row>
    <row r="227" spans="1:19" s="31" customFormat="1" x14ac:dyDescent="0.25">
      <c r="A227" s="30" t="s">
        <v>147</v>
      </c>
      <c r="B227" s="43" t="s">
        <v>3</v>
      </c>
      <c r="C227" s="44"/>
      <c r="D227" s="57">
        <f>SUM(D229:D255)</f>
        <v>1185.1591000000001</v>
      </c>
      <c r="E227" s="105">
        <f>SUM(E229:E255)</f>
        <v>60926</v>
      </c>
      <c r="F227" s="37">
        <f t="shared" ref="F227" si="54">SUM(F229:F255)</f>
        <v>101906695.90000001</v>
      </c>
      <c r="G227" s="37"/>
      <c r="H227" s="37">
        <f>SUM(H229:H255)</f>
        <v>70544256.100000009</v>
      </c>
      <c r="I227" s="37">
        <f>SUM(I229:I255)</f>
        <v>31362439.800000001</v>
      </c>
      <c r="J227" s="37"/>
      <c r="K227" s="50"/>
      <c r="L227" s="37">
        <f>SUM(L229:L255)</f>
        <v>59121810.132429615</v>
      </c>
      <c r="M227" s="50"/>
      <c r="N227" s="37">
        <f t="shared" si="51"/>
        <v>59121810.132429615</v>
      </c>
      <c r="O227" s="114"/>
      <c r="P227" s="95"/>
      <c r="Q227" s="95"/>
      <c r="R227" s="33"/>
      <c r="S227" s="33"/>
    </row>
    <row r="228" spans="1:19" s="31" customFormat="1" x14ac:dyDescent="0.25">
      <c r="A228" s="35"/>
      <c r="B228" s="51" t="s">
        <v>26</v>
      </c>
      <c r="C228" s="35">
        <v>2</v>
      </c>
      <c r="D228" s="55">
        <v>0</v>
      </c>
      <c r="E228" s="106"/>
      <c r="F228" s="168"/>
      <c r="G228" s="41">
        <v>25</v>
      </c>
      <c r="H228" s="50">
        <f>F232*G228/100</f>
        <v>15681219.9</v>
      </c>
      <c r="I228" s="50">
        <f t="shared" ref="I228:I255" si="55">F228-H228</f>
        <v>-15681219.9</v>
      </c>
      <c r="J228" s="50"/>
      <c r="K228" s="50"/>
      <c r="L228" s="50"/>
      <c r="M228" s="50">
        <f>($L$7*$L$8*E226/$L$10)+($L$7*$L$9*D226/$L$11)</f>
        <v>29190550.335166059</v>
      </c>
      <c r="N228" s="50">
        <f t="shared" si="51"/>
        <v>29190550.335166059</v>
      </c>
      <c r="O228" s="114"/>
      <c r="P228" s="95"/>
      <c r="Q228" s="95"/>
      <c r="R228" s="33"/>
      <c r="S228" s="33"/>
    </row>
    <row r="229" spans="1:19" s="31" customFormat="1" x14ac:dyDescent="0.25">
      <c r="A229" s="35"/>
      <c r="B229" s="51" t="s">
        <v>148</v>
      </c>
      <c r="C229" s="35">
        <v>4</v>
      </c>
      <c r="D229" s="55">
        <f>40.607+12.97</f>
        <v>53.576999999999998</v>
      </c>
      <c r="E229" s="102">
        <v>1490</v>
      </c>
      <c r="F229" s="168">
        <v>1207407.3999999999</v>
      </c>
      <c r="G229" s="41">
        <v>100</v>
      </c>
      <c r="H229" s="50">
        <f t="shared" ref="H229:H255" si="56">F229*G229/100</f>
        <v>1207407.3999999999</v>
      </c>
      <c r="I229" s="50">
        <f t="shared" si="55"/>
        <v>0</v>
      </c>
      <c r="J229" s="50">
        <f t="shared" si="52"/>
        <v>810.34053691275165</v>
      </c>
      <c r="K229" s="50">
        <f t="shared" ref="K229:K255" si="57">$J$11*$J$19-J229</f>
        <v>1587.4310024624797</v>
      </c>
      <c r="L229" s="50">
        <f t="shared" ref="L229:L255" si="58">IF(K229&gt;0,$J$7*$J$8*(K229/$K$19),0)+$J$7*$J$9*(E229/$E$19)+$J$7*$J$10*(D229/$D$19)</f>
        <v>2066984.1690594426</v>
      </c>
      <c r="M229" s="50"/>
      <c r="N229" s="50">
        <f t="shared" si="51"/>
        <v>2066984.1690594426</v>
      </c>
      <c r="O229" s="114"/>
      <c r="P229" s="95"/>
      <c r="Q229" s="95"/>
      <c r="R229" s="33"/>
      <c r="S229" s="33"/>
    </row>
    <row r="230" spans="1:19" s="31" customFormat="1" x14ac:dyDescent="0.25">
      <c r="A230" s="35"/>
      <c r="B230" s="51" t="s">
        <v>149</v>
      </c>
      <c r="C230" s="35">
        <v>4</v>
      </c>
      <c r="D230" s="55">
        <f>32.3264+4.94</f>
        <v>37.266399999999997</v>
      </c>
      <c r="E230" s="102">
        <v>1678</v>
      </c>
      <c r="F230" s="168">
        <v>790094.2</v>
      </c>
      <c r="G230" s="41">
        <v>100</v>
      </c>
      <c r="H230" s="50">
        <f t="shared" si="56"/>
        <v>790094.2</v>
      </c>
      <c r="I230" s="50">
        <f t="shared" si="55"/>
        <v>0</v>
      </c>
      <c r="J230" s="50">
        <f t="shared" si="52"/>
        <v>470.85470798569725</v>
      </c>
      <c r="K230" s="50">
        <f t="shared" si="57"/>
        <v>1926.9168313895343</v>
      </c>
      <c r="L230" s="50">
        <f t="shared" si="58"/>
        <v>2301052.3963354658</v>
      </c>
      <c r="M230" s="50"/>
      <c r="N230" s="50">
        <f t="shared" si="51"/>
        <v>2301052.3963354658</v>
      </c>
      <c r="O230" s="114"/>
      <c r="P230" s="95"/>
      <c r="Q230" s="95"/>
      <c r="R230" s="33"/>
      <c r="S230" s="33"/>
    </row>
    <row r="231" spans="1:19" s="31" customFormat="1" x14ac:dyDescent="0.25">
      <c r="A231" s="35"/>
      <c r="B231" s="51" t="s">
        <v>150</v>
      </c>
      <c r="C231" s="35">
        <v>4</v>
      </c>
      <c r="D231" s="55">
        <v>42.942499999999995</v>
      </c>
      <c r="E231" s="102">
        <v>2496</v>
      </c>
      <c r="F231" s="168">
        <v>4456049</v>
      </c>
      <c r="G231" s="41">
        <v>100</v>
      </c>
      <c r="H231" s="50">
        <f t="shared" si="56"/>
        <v>4456049</v>
      </c>
      <c r="I231" s="50">
        <f t="shared" si="55"/>
        <v>0</v>
      </c>
      <c r="J231" s="50">
        <f t="shared" si="52"/>
        <v>1785.2760416666667</v>
      </c>
      <c r="K231" s="50">
        <f t="shared" si="57"/>
        <v>612.4954977085647</v>
      </c>
      <c r="L231" s="50">
        <f t="shared" si="58"/>
        <v>1520465.8889676814</v>
      </c>
      <c r="M231" s="50"/>
      <c r="N231" s="50">
        <f t="shared" si="51"/>
        <v>1520465.8889676814</v>
      </c>
      <c r="O231" s="114"/>
      <c r="P231" s="95"/>
      <c r="Q231" s="95"/>
      <c r="R231" s="33"/>
      <c r="S231" s="33"/>
    </row>
    <row r="232" spans="1:19" s="31" customFormat="1" x14ac:dyDescent="0.25">
      <c r="A232" s="35"/>
      <c r="B232" s="51" t="s">
        <v>873</v>
      </c>
      <c r="C232" s="35">
        <v>3</v>
      </c>
      <c r="D232" s="54">
        <v>83.171599999999998</v>
      </c>
      <c r="E232" s="102">
        <v>12784</v>
      </c>
      <c r="F232" s="168">
        <v>62724879.600000001</v>
      </c>
      <c r="G232" s="41">
        <v>50</v>
      </c>
      <c r="H232" s="50">
        <f t="shared" si="56"/>
        <v>31362439.800000001</v>
      </c>
      <c r="I232" s="50">
        <f t="shared" si="55"/>
        <v>31362439.800000001</v>
      </c>
      <c r="J232" s="50">
        <f t="shared" si="52"/>
        <v>4906.5143617021276</v>
      </c>
      <c r="K232" s="50">
        <f t="shared" si="57"/>
        <v>-2508.7428223268962</v>
      </c>
      <c r="L232" s="50">
        <f t="shared" si="58"/>
        <v>4417476.9482645234</v>
      </c>
      <c r="M232" s="50"/>
      <c r="N232" s="50">
        <f t="shared" si="51"/>
        <v>4417476.9482645234</v>
      </c>
      <c r="O232" s="114"/>
      <c r="P232" s="95"/>
      <c r="Q232" s="95"/>
      <c r="R232" s="33"/>
      <c r="S232" s="33"/>
    </row>
    <row r="233" spans="1:19" s="31" customFormat="1" x14ac:dyDescent="0.25">
      <c r="A233" s="35"/>
      <c r="B233" s="51" t="s">
        <v>151</v>
      </c>
      <c r="C233" s="35">
        <v>4</v>
      </c>
      <c r="D233" s="55">
        <v>49.081599999999995</v>
      </c>
      <c r="E233" s="102">
        <v>2189</v>
      </c>
      <c r="F233" s="168">
        <v>1019417.8</v>
      </c>
      <c r="G233" s="41">
        <v>100</v>
      </c>
      <c r="H233" s="50">
        <f t="shared" si="56"/>
        <v>1019417.8</v>
      </c>
      <c r="I233" s="50">
        <f t="shared" si="55"/>
        <v>0</v>
      </c>
      <c r="J233" s="50">
        <f t="shared" si="52"/>
        <v>465.7002284148013</v>
      </c>
      <c r="K233" s="50">
        <f t="shared" si="57"/>
        <v>1932.0713109604301</v>
      </c>
      <c r="L233" s="50">
        <f t="shared" si="58"/>
        <v>2533164.6371259871</v>
      </c>
      <c r="M233" s="50"/>
      <c r="N233" s="50">
        <f t="shared" si="51"/>
        <v>2533164.6371259871</v>
      </c>
      <c r="O233" s="114"/>
      <c r="P233" s="95"/>
      <c r="Q233" s="95"/>
      <c r="R233" s="33"/>
      <c r="S233" s="33"/>
    </row>
    <row r="234" spans="1:19" s="31" customFormat="1" x14ac:dyDescent="0.25">
      <c r="A234" s="35"/>
      <c r="B234" s="51" t="s">
        <v>152</v>
      </c>
      <c r="C234" s="35">
        <v>4</v>
      </c>
      <c r="D234" s="55">
        <v>28.877700000000001</v>
      </c>
      <c r="E234" s="102">
        <v>1057</v>
      </c>
      <c r="F234" s="168">
        <v>635515.80000000005</v>
      </c>
      <c r="G234" s="41">
        <v>100</v>
      </c>
      <c r="H234" s="50">
        <f t="shared" si="56"/>
        <v>635515.80000000005</v>
      </c>
      <c r="I234" s="50">
        <f t="shared" si="55"/>
        <v>0</v>
      </c>
      <c r="J234" s="50">
        <f t="shared" si="52"/>
        <v>601.24484389782413</v>
      </c>
      <c r="K234" s="50">
        <f t="shared" si="57"/>
        <v>1796.5266954774074</v>
      </c>
      <c r="L234" s="50">
        <f t="shared" si="58"/>
        <v>1954477.4659535382</v>
      </c>
      <c r="M234" s="50"/>
      <c r="N234" s="50">
        <f t="shared" si="51"/>
        <v>1954477.4659535382</v>
      </c>
      <c r="O234" s="114"/>
      <c r="P234" s="95"/>
      <c r="Q234" s="95"/>
      <c r="R234" s="33"/>
      <c r="S234" s="33"/>
    </row>
    <row r="235" spans="1:19" s="31" customFormat="1" x14ac:dyDescent="0.25">
      <c r="A235" s="35"/>
      <c r="B235" s="51" t="s">
        <v>153</v>
      </c>
      <c r="C235" s="35">
        <v>4</v>
      </c>
      <c r="D235" s="55">
        <v>23.430599999999998</v>
      </c>
      <c r="E235" s="102">
        <v>724</v>
      </c>
      <c r="F235" s="168">
        <v>610754.19999999995</v>
      </c>
      <c r="G235" s="41">
        <v>100</v>
      </c>
      <c r="H235" s="50">
        <f t="shared" si="56"/>
        <v>610754.19999999995</v>
      </c>
      <c r="I235" s="50">
        <f t="shared" si="55"/>
        <v>0</v>
      </c>
      <c r="J235" s="50">
        <f t="shared" si="52"/>
        <v>843.58314917127063</v>
      </c>
      <c r="K235" s="50">
        <f t="shared" si="57"/>
        <v>1554.1883902039608</v>
      </c>
      <c r="L235" s="50">
        <f t="shared" si="58"/>
        <v>1623141.6817397978</v>
      </c>
      <c r="M235" s="50"/>
      <c r="N235" s="50">
        <f t="shared" si="51"/>
        <v>1623141.6817397978</v>
      </c>
      <c r="O235" s="114"/>
      <c r="P235" s="95"/>
      <c r="Q235" s="95"/>
      <c r="R235" s="33"/>
      <c r="S235" s="33"/>
    </row>
    <row r="236" spans="1:19" s="31" customFormat="1" x14ac:dyDescent="0.25">
      <c r="A236" s="35"/>
      <c r="B236" s="51" t="s">
        <v>154</v>
      </c>
      <c r="C236" s="35">
        <v>4</v>
      </c>
      <c r="D236" s="55">
        <v>31.651100000000003</v>
      </c>
      <c r="E236" s="102">
        <v>2313</v>
      </c>
      <c r="F236" s="168">
        <v>1474382.2</v>
      </c>
      <c r="G236" s="41">
        <v>100</v>
      </c>
      <c r="H236" s="50">
        <f t="shared" si="56"/>
        <v>1474382.2</v>
      </c>
      <c r="I236" s="50">
        <f t="shared" si="55"/>
        <v>0</v>
      </c>
      <c r="J236" s="50">
        <f t="shared" si="52"/>
        <v>637.43285776048424</v>
      </c>
      <c r="K236" s="50">
        <f t="shared" si="57"/>
        <v>1760.3386816147472</v>
      </c>
      <c r="L236" s="50">
        <f t="shared" si="58"/>
        <v>2326500.7930147871</v>
      </c>
      <c r="M236" s="50"/>
      <c r="N236" s="50">
        <f t="shared" si="51"/>
        <v>2326500.7930147871</v>
      </c>
      <c r="O236" s="114"/>
      <c r="P236" s="95"/>
      <c r="Q236" s="95"/>
      <c r="R236" s="33"/>
      <c r="S236" s="33"/>
    </row>
    <row r="237" spans="1:19" s="31" customFormat="1" x14ac:dyDescent="0.25">
      <c r="A237" s="35"/>
      <c r="B237" s="51" t="s">
        <v>155</v>
      </c>
      <c r="C237" s="35">
        <v>4</v>
      </c>
      <c r="D237" s="55">
        <v>33.021000000000001</v>
      </c>
      <c r="E237" s="102">
        <v>1005</v>
      </c>
      <c r="F237" s="168">
        <v>632790.1</v>
      </c>
      <c r="G237" s="41">
        <v>100</v>
      </c>
      <c r="H237" s="50">
        <f t="shared" si="56"/>
        <v>632790.1</v>
      </c>
      <c r="I237" s="50">
        <f t="shared" si="55"/>
        <v>0</v>
      </c>
      <c r="J237" s="50">
        <f t="shared" si="52"/>
        <v>629.64189054726364</v>
      </c>
      <c r="K237" s="50">
        <f t="shared" si="57"/>
        <v>1768.1296488279677</v>
      </c>
      <c r="L237" s="50">
        <f t="shared" si="58"/>
        <v>1940601.1551914485</v>
      </c>
      <c r="M237" s="50"/>
      <c r="N237" s="50">
        <f t="shared" si="51"/>
        <v>1940601.1551914485</v>
      </c>
      <c r="O237" s="114"/>
      <c r="P237" s="95"/>
      <c r="Q237" s="95"/>
      <c r="R237" s="33"/>
      <c r="S237" s="33"/>
    </row>
    <row r="238" spans="1:19" s="31" customFormat="1" x14ac:dyDescent="0.25">
      <c r="A238" s="35"/>
      <c r="B238" s="51" t="s">
        <v>156</v>
      </c>
      <c r="C238" s="35">
        <v>4</v>
      </c>
      <c r="D238" s="55">
        <f>59.4718-12.97</f>
        <v>46.501800000000003</v>
      </c>
      <c r="E238" s="102">
        <v>1271</v>
      </c>
      <c r="F238" s="168">
        <v>680266</v>
      </c>
      <c r="G238" s="41">
        <v>100</v>
      </c>
      <c r="H238" s="50">
        <f t="shared" si="56"/>
        <v>680266</v>
      </c>
      <c r="I238" s="50">
        <f t="shared" si="55"/>
        <v>0</v>
      </c>
      <c r="J238" s="50">
        <f t="shared" si="52"/>
        <v>535.22108575924472</v>
      </c>
      <c r="K238" s="50">
        <f t="shared" si="57"/>
        <v>1862.5504536159867</v>
      </c>
      <c r="L238" s="50">
        <f t="shared" si="58"/>
        <v>2180124.8010857156</v>
      </c>
      <c r="M238" s="50"/>
      <c r="N238" s="50">
        <f t="shared" si="51"/>
        <v>2180124.8010857156</v>
      </c>
      <c r="O238" s="114"/>
      <c r="P238" s="95"/>
      <c r="Q238" s="95"/>
      <c r="R238" s="33"/>
      <c r="S238" s="33"/>
    </row>
    <row r="239" spans="1:19" s="31" customFormat="1" x14ac:dyDescent="0.25">
      <c r="A239" s="35"/>
      <c r="B239" s="51" t="s">
        <v>157</v>
      </c>
      <c r="C239" s="35">
        <v>4</v>
      </c>
      <c r="D239" s="54">
        <v>36.563699999999997</v>
      </c>
      <c r="E239" s="102">
        <v>3421</v>
      </c>
      <c r="F239" s="168">
        <v>2483454.4</v>
      </c>
      <c r="G239" s="41">
        <v>100</v>
      </c>
      <c r="H239" s="50">
        <f t="shared" si="56"/>
        <v>2483454.4</v>
      </c>
      <c r="I239" s="50">
        <f t="shared" si="55"/>
        <v>0</v>
      </c>
      <c r="J239" s="50">
        <f t="shared" si="52"/>
        <v>725.94399298450742</v>
      </c>
      <c r="K239" s="50">
        <f t="shared" si="57"/>
        <v>1671.8275463907239</v>
      </c>
      <c r="L239" s="50">
        <f t="shared" si="58"/>
        <v>2623737.5796268587</v>
      </c>
      <c r="M239" s="50"/>
      <c r="N239" s="50">
        <f t="shared" si="51"/>
        <v>2623737.5796268587</v>
      </c>
      <c r="O239" s="114"/>
      <c r="P239" s="95"/>
      <c r="Q239" s="95"/>
      <c r="R239" s="33"/>
      <c r="S239" s="33"/>
    </row>
    <row r="240" spans="1:19" s="31" customFormat="1" x14ac:dyDescent="0.25">
      <c r="A240" s="35"/>
      <c r="B240" s="51" t="s">
        <v>158</v>
      </c>
      <c r="C240" s="35">
        <v>4</v>
      </c>
      <c r="D240" s="55">
        <v>52.251899999999992</v>
      </c>
      <c r="E240" s="102">
        <v>3498</v>
      </c>
      <c r="F240" s="168">
        <v>2085306</v>
      </c>
      <c r="G240" s="41">
        <v>100</v>
      </c>
      <c r="H240" s="50">
        <f t="shared" si="56"/>
        <v>2085306</v>
      </c>
      <c r="I240" s="50">
        <f t="shared" si="55"/>
        <v>0</v>
      </c>
      <c r="J240" s="50">
        <f t="shared" si="52"/>
        <v>596.14236706689542</v>
      </c>
      <c r="K240" s="50">
        <f t="shared" si="57"/>
        <v>1801.6291723083359</v>
      </c>
      <c r="L240" s="50">
        <f t="shared" si="58"/>
        <v>2847420.5850786101</v>
      </c>
      <c r="M240" s="50"/>
      <c r="N240" s="50">
        <f t="shared" si="51"/>
        <v>2847420.5850786101</v>
      </c>
      <c r="O240" s="114"/>
      <c r="P240" s="95"/>
      <c r="Q240" s="95"/>
      <c r="R240" s="33"/>
      <c r="S240" s="33"/>
    </row>
    <row r="241" spans="1:19" s="31" customFormat="1" x14ac:dyDescent="0.25">
      <c r="A241" s="35"/>
      <c r="B241" s="51" t="s">
        <v>159</v>
      </c>
      <c r="C241" s="35">
        <v>4</v>
      </c>
      <c r="D241" s="55">
        <v>24.103600000000004</v>
      </c>
      <c r="E241" s="102">
        <v>794</v>
      </c>
      <c r="F241" s="168">
        <v>637199.69999999995</v>
      </c>
      <c r="G241" s="41">
        <v>100</v>
      </c>
      <c r="H241" s="50">
        <f t="shared" si="56"/>
        <v>637199.69999999995</v>
      </c>
      <c r="I241" s="50">
        <f t="shared" si="55"/>
        <v>0</v>
      </c>
      <c r="J241" s="50">
        <f t="shared" si="52"/>
        <v>802.51851385390421</v>
      </c>
      <c r="K241" s="50">
        <f t="shared" si="57"/>
        <v>1595.2530255213273</v>
      </c>
      <c r="L241" s="50">
        <f t="shared" si="58"/>
        <v>1681930.5672240255</v>
      </c>
      <c r="M241" s="50"/>
      <c r="N241" s="50">
        <f t="shared" si="51"/>
        <v>1681930.5672240255</v>
      </c>
      <c r="O241" s="114"/>
      <c r="P241" s="95"/>
      <c r="Q241" s="95"/>
      <c r="R241" s="33"/>
      <c r="S241" s="33"/>
    </row>
    <row r="242" spans="1:19" s="31" customFormat="1" x14ac:dyDescent="0.25">
      <c r="A242" s="35"/>
      <c r="B242" s="51" t="s">
        <v>160</v>
      </c>
      <c r="C242" s="35">
        <v>4</v>
      </c>
      <c r="D242" s="55">
        <v>28.624899999999997</v>
      </c>
      <c r="E242" s="102">
        <v>753</v>
      </c>
      <c r="F242" s="168">
        <v>732272.7</v>
      </c>
      <c r="G242" s="41">
        <v>100</v>
      </c>
      <c r="H242" s="50">
        <f t="shared" si="56"/>
        <v>732272.7</v>
      </c>
      <c r="I242" s="50">
        <f t="shared" si="55"/>
        <v>0</v>
      </c>
      <c r="J242" s="50">
        <f t="shared" si="52"/>
        <v>972.47370517928277</v>
      </c>
      <c r="K242" s="50">
        <f t="shared" si="57"/>
        <v>1425.2978341959488</v>
      </c>
      <c r="L242" s="50">
        <f t="shared" si="58"/>
        <v>1558970.7711284263</v>
      </c>
      <c r="M242" s="50"/>
      <c r="N242" s="50">
        <f t="shared" si="51"/>
        <v>1558970.7711284263</v>
      </c>
      <c r="O242" s="114"/>
      <c r="P242" s="95"/>
      <c r="Q242" s="95"/>
      <c r="R242" s="33"/>
      <c r="S242" s="33"/>
    </row>
    <row r="243" spans="1:19" s="31" customFormat="1" x14ac:dyDescent="0.25">
      <c r="A243" s="35"/>
      <c r="B243" s="51" t="s">
        <v>757</v>
      </c>
      <c r="C243" s="35">
        <v>4</v>
      </c>
      <c r="D243" s="55">
        <v>32.481199999999994</v>
      </c>
      <c r="E243" s="102">
        <v>2119</v>
      </c>
      <c r="F243" s="168">
        <v>1596651.8</v>
      </c>
      <c r="G243" s="41">
        <v>100</v>
      </c>
      <c r="H243" s="50">
        <f t="shared" si="56"/>
        <v>1596651.8</v>
      </c>
      <c r="I243" s="50">
        <f t="shared" si="55"/>
        <v>0</v>
      </c>
      <c r="J243" s="50">
        <f t="shared" si="52"/>
        <v>753.49306276545542</v>
      </c>
      <c r="K243" s="50">
        <f t="shared" si="57"/>
        <v>1644.2784766097761</v>
      </c>
      <c r="L243" s="50">
        <f t="shared" si="58"/>
        <v>2178049.414839352</v>
      </c>
      <c r="M243" s="50"/>
      <c r="N243" s="50">
        <f t="shared" si="51"/>
        <v>2178049.414839352</v>
      </c>
      <c r="O243" s="114"/>
      <c r="P243" s="95"/>
      <c r="Q243" s="95"/>
      <c r="R243" s="33"/>
      <c r="S243" s="33"/>
    </row>
    <row r="244" spans="1:19" s="31" customFormat="1" x14ac:dyDescent="0.25">
      <c r="A244" s="35"/>
      <c r="B244" s="51" t="s">
        <v>161</v>
      </c>
      <c r="C244" s="35">
        <v>4</v>
      </c>
      <c r="D244" s="55">
        <v>58.170500000000004</v>
      </c>
      <c r="E244" s="102">
        <v>2373</v>
      </c>
      <c r="F244" s="168">
        <v>920250.2</v>
      </c>
      <c r="G244" s="41">
        <v>100</v>
      </c>
      <c r="H244" s="50">
        <f t="shared" si="56"/>
        <v>920250.2</v>
      </c>
      <c r="I244" s="50">
        <f t="shared" si="55"/>
        <v>0</v>
      </c>
      <c r="J244" s="50">
        <f t="shared" si="52"/>
        <v>387.80033712600084</v>
      </c>
      <c r="K244" s="50">
        <f t="shared" si="57"/>
        <v>2009.9712022492306</v>
      </c>
      <c r="L244" s="50">
        <f t="shared" si="58"/>
        <v>2707623.2419686601</v>
      </c>
      <c r="M244" s="50"/>
      <c r="N244" s="50">
        <f t="shared" si="51"/>
        <v>2707623.2419686601</v>
      </c>
      <c r="O244" s="114"/>
      <c r="P244" s="95"/>
      <c r="Q244" s="95"/>
      <c r="R244" s="33"/>
      <c r="S244" s="33"/>
    </row>
    <row r="245" spans="1:19" s="31" customFormat="1" x14ac:dyDescent="0.25">
      <c r="A245" s="35"/>
      <c r="B245" s="51" t="s">
        <v>162</v>
      </c>
      <c r="C245" s="35">
        <v>4</v>
      </c>
      <c r="D245" s="55">
        <v>36.376199999999997</v>
      </c>
      <c r="E245" s="102">
        <v>939</v>
      </c>
      <c r="F245" s="168">
        <v>2704055.7</v>
      </c>
      <c r="G245" s="41">
        <v>100</v>
      </c>
      <c r="H245" s="50">
        <f t="shared" si="56"/>
        <v>2704055.7</v>
      </c>
      <c r="I245" s="50">
        <f t="shared" si="55"/>
        <v>0</v>
      </c>
      <c r="J245" s="50">
        <f t="shared" si="52"/>
        <v>2879.7185303514379</v>
      </c>
      <c r="K245" s="50">
        <f t="shared" si="57"/>
        <v>-481.94699097620651</v>
      </c>
      <c r="L245" s="50">
        <f t="shared" si="58"/>
        <v>507553.30797529878</v>
      </c>
      <c r="M245" s="50"/>
      <c r="N245" s="50">
        <f t="shared" si="51"/>
        <v>507553.30797529878</v>
      </c>
      <c r="O245" s="114"/>
      <c r="P245" s="95"/>
      <c r="Q245" s="95"/>
      <c r="R245" s="33"/>
      <c r="S245" s="33"/>
    </row>
    <row r="246" spans="1:19" s="31" customFormat="1" x14ac:dyDescent="0.25">
      <c r="A246" s="35"/>
      <c r="B246" s="51" t="s">
        <v>163</v>
      </c>
      <c r="C246" s="35">
        <v>4</v>
      </c>
      <c r="D246" s="55">
        <v>32.705100000000002</v>
      </c>
      <c r="E246" s="102">
        <v>1505</v>
      </c>
      <c r="F246" s="168">
        <v>763745.6</v>
      </c>
      <c r="G246" s="41">
        <v>100</v>
      </c>
      <c r="H246" s="50">
        <f t="shared" si="56"/>
        <v>763745.6</v>
      </c>
      <c r="I246" s="50">
        <f t="shared" si="55"/>
        <v>0</v>
      </c>
      <c r="J246" s="50">
        <f t="shared" si="52"/>
        <v>507.47215946843852</v>
      </c>
      <c r="K246" s="50">
        <f t="shared" si="57"/>
        <v>1890.2993799067929</v>
      </c>
      <c r="L246" s="50">
        <f t="shared" si="58"/>
        <v>2190810.0771701043</v>
      </c>
      <c r="M246" s="50"/>
      <c r="N246" s="50">
        <f t="shared" si="51"/>
        <v>2190810.0771701043</v>
      </c>
      <c r="O246" s="114"/>
      <c r="P246" s="95"/>
      <c r="Q246" s="95"/>
      <c r="R246" s="33"/>
      <c r="S246" s="33"/>
    </row>
    <row r="247" spans="1:19" s="31" customFormat="1" x14ac:dyDescent="0.25">
      <c r="A247" s="35"/>
      <c r="B247" s="51" t="s">
        <v>164</v>
      </c>
      <c r="C247" s="35">
        <v>4</v>
      </c>
      <c r="D247" s="55">
        <v>35.991799999999998</v>
      </c>
      <c r="E247" s="102">
        <v>1339</v>
      </c>
      <c r="F247" s="168">
        <v>1269468.8999999999</v>
      </c>
      <c r="G247" s="41">
        <v>100</v>
      </c>
      <c r="H247" s="50">
        <f t="shared" si="56"/>
        <v>1269468.8999999999</v>
      </c>
      <c r="I247" s="50">
        <f t="shared" si="55"/>
        <v>0</v>
      </c>
      <c r="J247" s="50">
        <f t="shared" si="52"/>
        <v>948.07236743838678</v>
      </c>
      <c r="K247" s="50">
        <f t="shared" si="57"/>
        <v>1449.6991719368448</v>
      </c>
      <c r="L247" s="50">
        <f t="shared" si="58"/>
        <v>1802740.2754583824</v>
      </c>
      <c r="M247" s="50"/>
      <c r="N247" s="50">
        <f t="shared" si="51"/>
        <v>1802740.2754583824</v>
      </c>
      <c r="O247" s="114"/>
      <c r="P247" s="95"/>
      <c r="Q247" s="95"/>
      <c r="R247" s="33"/>
      <c r="S247" s="33"/>
    </row>
    <row r="248" spans="1:19" s="31" customFormat="1" x14ac:dyDescent="0.25">
      <c r="A248" s="35"/>
      <c r="B248" s="51" t="s">
        <v>165</v>
      </c>
      <c r="C248" s="35">
        <v>4</v>
      </c>
      <c r="D248" s="55">
        <v>76.984499999999997</v>
      </c>
      <c r="E248" s="102">
        <v>3140</v>
      </c>
      <c r="F248" s="168">
        <v>2452999</v>
      </c>
      <c r="G248" s="41">
        <v>100</v>
      </c>
      <c r="H248" s="50">
        <f t="shared" si="56"/>
        <v>2452999</v>
      </c>
      <c r="I248" s="50">
        <f t="shared" si="55"/>
        <v>0</v>
      </c>
      <c r="J248" s="50">
        <f t="shared" si="52"/>
        <v>781.20987261146502</v>
      </c>
      <c r="K248" s="50">
        <f t="shared" si="57"/>
        <v>1616.5616667637664</v>
      </c>
      <c r="L248" s="50">
        <f t="shared" si="58"/>
        <v>2737405.4795353762</v>
      </c>
      <c r="M248" s="50"/>
      <c r="N248" s="50">
        <f t="shared" si="51"/>
        <v>2737405.4795353762</v>
      </c>
      <c r="O248" s="114"/>
      <c r="P248" s="95"/>
      <c r="Q248" s="95"/>
      <c r="R248" s="33"/>
      <c r="S248" s="33"/>
    </row>
    <row r="249" spans="1:19" s="31" customFormat="1" x14ac:dyDescent="0.25">
      <c r="A249" s="35"/>
      <c r="B249" s="51" t="s">
        <v>758</v>
      </c>
      <c r="C249" s="35">
        <v>4</v>
      </c>
      <c r="D249" s="55">
        <v>37.795300000000005</v>
      </c>
      <c r="E249" s="102">
        <v>1692</v>
      </c>
      <c r="F249" s="168">
        <v>1621074.2</v>
      </c>
      <c r="G249" s="41">
        <v>100</v>
      </c>
      <c r="H249" s="50">
        <f t="shared" si="56"/>
        <v>1621074.2</v>
      </c>
      <c r="I249" s="50">
        <f t="shared" si="55"/>
        <v>0</v>
      </c>
      <c r="J249" s="50">
        <f t="shared" si="52"/>
        <v>958.08167848699759</v>
      </c>
      <c r="K249" s="50">
        <f t="shared" si="57"/>
        <v>1439.6898608882339</v>
      </c>
      <c r="L249" s="50">
        <f t="shared" si="58"/>
        <v>1913622.9023398736</v>
      </c>
      <c r="M249" s="50"/>
      <c r="N249" s="50">
        <f t="shared" si="51"/>
        <v>1913622.9023398736</v>
      </c>
      <c r="O249" s="114"/>
      <c r="P249" s="95"/>
      <c r="Q249" s="95"/>
      <c r="R249" s="33"/>
      <c r="S249" s="33"/>
    </row>
    <row r="250" spans="1:19" s="31" customFormat="1" x14ac:dyDescent="0.25">
      <c r="A250" s="35"/>
      <c r="B250" s="51" t="s">
        <v>759</v>
      </c>
      <c r="C250" s="35">
        <v>4</v>
      </c>
      <c r="D250" s="55">
        <v>12.696099999999999</v>
      </c>
      <c r="E250" s="102">
        <v>552</v>
      </c>
      <c r="F250" s="168">
        <v>282347.8</v>
      </c>
      <c r="G250" s="41">
        <v>100</v>
      </c>
      <c r="H250" s="50">
        <f t="shared" si="56"/>
        <v>282347.8</v>
      </c>
      <c r="I250" s="50">
        <f t="shared" si="55"/>
        <v>0</v>
      </c>
      <c r="J250" s="50">
        <f t="shared" si="52"/>
        <v>511.49963768115941</v>
      </c>
      <c r="K250" s="50">
        <f t="shared" si="57"/>
        <v>1886.2719016940721</v>
      </c>
      <c r="L250" s="50">
        <f t="shared" si="58"/>
        <v>1774709.9697247674</v>
      </c>
      <c r="M250" s="50"/>
      <c r="N250" s="50">
        <f t="shared" si="51"/>
        <v>1774709.9697247674</v>
      </c>
      <c r="O250" s="114"/>
      <c r="P250" s="95"/>
      <c r="Q250" s="95"/>
      <c r="R250" s="33"/>
      <c r="S250" s="33"/>
    </row>
    <row r="251" spans="1:19" s="31" customFormat="1" x14ac:dyDescent="0.25">
      <c r="A251" s="35"/>
      <c r="B251" s="51" t="s">
        <v>166</v>
      </c>
      <c r="C251" s="35">
        <v>4</v>
      </c>
      <c r="D251" s="55">
        <v>65.192599999999999</v>
      </c>
      <c r="E251" s="102">
        <v>2699</v>
      </c>
      <c r="F251" s="168">
        <v>3718191.6</v>
      </c>
      <c r="G251" s="41">
        <v>100</v>
      </c>
      <c r="H251" s="50">
        <f t="shared" si="56"/>
        <v>3718191.6</v>
      </c>
      <c r="I251" s="50">
        <f t="shared" si="55"/>
        <v>0</v>
      </c>
      <c r="J251" s="50">
        <f t="shared" si="52"/>
        <v>1377.6182289736939</v>
      </c>
      <c r="K251" s="50">
        <f t="shared" si="57"/>
        <v>1020.1533104015375</v>
      </c>
      <c r="L251" s="50">
        <f t="shared" si="58"/>
        <v>2047634.569943395</v>
      </c>
      <c r="M251" s="50"/>
      <c r="N251" s="50">
        <f t="shared" si="51"/>
        <v>2047634.569943395</v>
      </c>
      <c r="O251" s="114"/>
      <c r="P251" s="95"/>
      <c r="Q251" s="95"/>
      <c r="R251" s="33"/>
      <c r="S251" s="33"/>
    </row>
    <row r="252" spans="1:19" s="31" customFormat="1" x14ac:dyDescent="0.25">
      <c r="A252" s="35"/>
      <c r="B252" s="51" t="s">
        <v>167</v>
      </c>
      <c r="C252" s="35">
        <v>4</v>
      </c>
      <c r="D252" s="55">
        <v>60.270100000000006</v>
      </c>
      <c r="E252" s="102">
        <v>2857</v>
      </c>
      <c r="F252" s="168">
        <v>1825902.6</v>
      </c>
      <c r="G252" s="41">
        <v>100</v>
      </c>
      <c r="H252" s="50">
        <f t="shared" si="56"/>
        <v>1825902.6</v>
      </c>
      <c r="I252" s="50">
        <f t="shared" si="55"/>
        <v>0</v>
      </c>
      <c r="J252" s="50">
        <f t="shared" si="52"/>
        <v>639.09786489324472</v>
      </c>
      <c r="K252" s="50">
        <f t="shared" si="57"/>
        <v>1758.6736744819868</v>
      </c>
      <c r="L252" s="50">
        <f t="shared" si="58"/>
        <v>2664835.2679310851</v>
      </c>
      <c r="M252" s="50"/>
      <c r="N252" s="50">
        <f t="shared" si="51"/>
        <v>2664835.2679310851</v>
      </c>
      <c r="O252" s="114"/>
      <c r="P252" s="95"/>
      <c r="Q252" s="95"/>
      <c r="R252" s="33"/>
      <c r="S252" s="33"/>
    </row>
    <row r="253" spans="1:19" s="31" customFormat="1" x14ac:dyDescent="0.25">
      <c r="A253" s="35"/>
      <c r="B253" s="51" t="s">
        <v>168</v>
      </c>
      <c r="C253" s="35">
        <v>4</v>
      </c>
      <c r="D253" s="55">
        <v>65.196699999999993</v>
      </c>
      <c r="E253" s="102">
        <v>1164</v>
      </c>
      <c r="F253" s="168">
        <v>770081.4</v>
      </c>
      <c r="G253" s="41">
        <v>100</v>
      </c>
      <c r="H253" s="50">
        <f t="shared" si="56"/>
        <v>770081.4</v>
      </c>
      <c r="I253" s="50">
        <f t="shared" si="55"/>
        <v>0</v>
      </c>
      <c r="J253" s="50">
        <f t="shared" si="52"/>
        <v>661.58195876288664</v>
      </c>
      <c r="K253" s="50">
        <f t="shared" si="57"/>
        <v>1736.1895806123448</v>
      </c>
      <c r="L253" s="50">
        <f t="shared" si="58"/>
        <v>2158026.4069350576</v>
      </c>
      <c r="M253" s="50"/>
      <c r="N253" s="50">
        <f t="shared" si="51"/>
        <v>2158026.4069350576</v>
      </c>
      <c r="O253" s="114"/>
      <c r="P253" s="95"/>
      <c r="Q253" s="95"/>
      <c r="R253" s="33"/>
      <c r="S253" s="33"/>
    </row>
    <row r="254" spans="1:19" s="31" customFormat="1" x14ac:dyDescent="0.25">
      <c r="A254" s="35"/>
      <c r="B254" s="51" t="s">
        <v>169</v>
      </c>
      <c r="C254" s="35">
        <v>4</v>
      </c>
      <c r="D254" s="55">
        <v>32.4041</v>
      </c>
      <c r="E254" s="102">
        <v>2038</v>
      </c>
      <c r="F254" s="168">
        <v>1272800.3999999999</v>
      </c>
      <c r="G254" s="41">
        <v>100</v>
      </c>
      <c r="H254" s="50">
        <f t="shared" si="56"/>
        <v>1272800.3999999999</v>
      </c>
      <c r="I254" s="50">
        <f t="shared" si="55"/>
        <v>0</v>
      </c>
      <c r="J254" s="50">
        <f t="shared" si="52"/>
        <v>624.53405299313044</v>
      </c>
      <c r="K254" s="50">
        <f t="shared" si="57"/>
        <v>1773.237486382101</v>
      </c>
      <c r="L254" s="50">
        <f t="shared" si="58"/>
        <v>2257307.425804358</v>
      </c>
      <c r="M254" s="50"/>
      <c r="N254" s="50">
        <f t="shared" si="51"/>
        <v>2257307.425804358</v>
      </c>
      <c r="O254" s="114"/>
      <c r="P254" s="95"/>
      <c r="Q254" s="95"/>
      <c r="R254" s="33"/>
      <c r="S254" s="33"/>
    </row>
    <row r="255" spans="1:19" s="31" customFormat="1" x14ac:dyDescent="0.25">
      <c r="A255" s="35"/>
      <c r="B255" s="51" t="s">
        <v>170</v>
      </c>
      <c r="C255" s="35">
        <v>4</v>
      </c>
      <c r="D255" s="55">
        <v>67.829499999999996</v>
      </c>
      <c r="E255" s="102">
        <v>3036</v>
      </c>
      <c r="F255" s="168">
        <v>2539337.6</v>
      </c>
      <c r="G255" s="41">
        <v>100</v>
      </c>
      <c r="H255" s="50">
        <f t="shared" si="56"/>
        <v>2539337.6</v>
      </c>
      <c r="I255" s="50">
        <f t="shared" si="55"/>
        <v>0</v>
      </c>
      <c r="J255" s="50">
        <f t="shared" si="52"/>
        <v>836.40895915678527</v>
      </c>
      <c r="K255" s="50">
        <f t="shared" si="57"/>
        <v>1561.3625802184461</v>
      </c>
      <c r="L255" s="50">
        <f t="shared" si="58"/>
        <v>2605442.3530075816</v>
      </c>
      <c r="M255" s="50"/>
      <c r="N255" s="50">
        <f t="shared" si="51"/>
        <v>2605442.3530075816</v>
      </c>
      <c r="O255" s="114"/>
      <c r="P255" s="95"/>
      <c r="Q255" s="95"/>
      <c r="R255" s="33"/>
      <c r="S255" s="33"/>
    </row>
    <row r="256" spans="1:19" s="31" customFormat="1" x14ac:dyDescent="0.25">
      <c r="A256" s="35"/>
      <c r="B256" s="51"/>
      <c r="C256" s="35"/>
      <c r="D256" s="55">
        <v>0</v>
      </c>
      <c r="E256" s="104"/>
      <c r="F256" s="42"/>
      <c r="G256" s="41"/>
      <c r="H256" s="42"/>
      <c r="I256" s="32"/>
      <c r="J256" s="32"/>
      <c r="K256" s="50"/>
      <c r="L256" s="50"/>
      <c r="M256" s="50"/>
      <c r="N256" s="50"/>
      <c r="O256" s="114"/>
      <c r="P256" s="95"/>
      <c r="Q256" s="95"/>
      <c r="R256" s="33"/>
      <c r="S256" s="33"/>
    </row>
    <row r="257" spans="1:19" s="31" customFormat="1" x14ac:dyDescent="0.25">
      <c r="A257" s="30" t="s">
        <v>173</v>
      </c>
      <c r="B257" s="43" t="s">
        <v>2</v>
      </c>
      <c r="C257" s="44"/>
      <c r="D257" s="3">
        <v>923.69960000000003</v>
      </c>
      <c r="E257" s="105">
        <f>E258</f>
        <v>31781</v>
      </c>
      <c r="F257" s="37">
        <f t="shared" ref="F257" si="59">F259</f>
        <v>0</v>
      </c>
      <c r="G257" s="37"/>
      <c r="H257" s="37">
        <f>H259</f>
        <v>9497285</v>
      </c>
      <c r="I257" s="37">
        <f>I259</f>
        <v>-9497285</v>
      </c>
      <c r="J257" s="37"/>
      <c r="K257" s="50"/>
      <c r="L257" s="50"/>
      <c r="M257" s="46">
        <f>M259</f>
        <v>18388646.670321241</v>
      </c>
      <c r="N257" s="37">
        <f t="shared" ref="N257:N320" si="60">L257+M257</f>
        <v>18388646.670321241</v>
      </c>
      <c r="O257" s="114"/>
      <c r="P257" s="95"/>
      <c r="Q257" s="95"/>
      <c r="R257" s="33"/>
      <c r="S257" s="33"/>
    </row>
    <row r="258" spans="1:19" s="31" customFormat="1" x14ac:dyDescent="0.25">
      <c r="A258" s="30" t="s">
        <v>173</v>
      </c>
      <c r="B258" s="43" t="s">
        <v>3</v>
      </c>
      <c r="C258" s="44"/>
      <c r="D258" s="3">
        <v>923.69960000000003</v>
      </c>
      <c r="E258" s="105">
        <f>SUM(E260:E282)</f>
        <v>31781</v>
      </c>
      <c r="F258" s="37">
        <f t="shared" ref="F258" si="61">SUM(F260:F282)</f>
        <v>58414068.699999996</v>
      </c>
      <c r="G258" s="37"/>
      <c r="H258" s="37">
        <f>SUM(H260:H282)</f>
        <v>39419498.699999988</v>
      </c>
      <c r="I258" s="37">
        <f>SUM(I260:I282)</f>
        <v>18994570</v>
      </c>
      <c r="J258" s="37"/>
      <c r="K258" s="50"/>
      <c r="L258" s="37">
        <f>SUM(L260:L282)</f>
        <v>41824406.59456338</v>
      </c>
      <c r="M258" s="50"/>
      <c r="N258" s="37">
        <f t="shared" si="60"/>
        <v>41824406.59456338</v>
      </c>
      <c r="O258" s="114"/>
      <c r="P258" s="95"/>
      <c r="Q258" s="95"/>
      <c r="R258" s="33"/>
      <c r="S258" s="33"/>
    </row>
    <row r="259" spans="1:19" s="31" customFormat="1" x14ac:dyDescent="0.25">
      <c r="A259" s="35"/>
      <c r="B259" s="51" t="s">
        <v>26</v>
      </c>
      <c r="C259" s="35">
        <v>2</v>
      </c>
      <c r="D259" s="55">
        <v>0</v>
      </c>
      <c r="E259" s="106"/>
      <c r="F259" s="50"/>
      <c r="G259" s="41">
        <v>25</v>
      </c>
      <c r="H259" s="50">
        <f>F263*G259/100</f>
        <v>9497285</v>
      </c>
      <c r="I259" s="50">
        <f t="shared" ref="I259:I282" si="62">F259-H259</f>
        <v>-9497285</v>
      </c>
      <c r="J259" s="50"/>
      <c r="K259" s="50"/>
      <c r="L259" s="50"/>
      <c r="M259" s="50">
        <f>($L$7*$L$8*E257/$L$10)+($L$7*$L$9*D257/$L$11)</f>
        <v>18388646.670321241</v>
      </c>
      <c r="N259" s="50">
        <f t="shared" si="60"/>
        <v>18388646.670321241</v>
      </c>
      <c r="O259" s="114"/>
      <c r="P259" s="95"/>
      <c r="Q259" s="95"/>
      <c r="R259" s="33"/>
      <c r="S259" s="33"/>
    </row>
    <row r="260" spans="1:19" s="31" customFormat="1" x14ac:dyDescent="0.25">
      <c r="A260" s="35"/>
      <c r="B260" s="51" t="s">
        <v>174</v>
      </c>
      <c r="C260" s="35">
        <v>4</v>
      </c>
      <c r="D260" s="55">
        <v>31.286999999999999</v>
      </c>
      <c r="E260" s="102">
        <v>1106</v>
      </c>
      <c r="F260" s="169">
        <v>1366613.4</v>
      </c>
      <c r="G260" s="41">
        <v>100</v>
      </c>
      <c r="H260" s="50">
        <f t="shared" ref="H260:H282" si="63">F260*G260/100</f>
        <v>1366613.4</v>
      </c>
      <c r="I260" s="50">
        <f t="shared" si="62"/>
        <v>0</v>
      </c>
      <c r="J260" s="50">
        <f t="shared" si="52"/>
        <v>1235.6359855334538</v>
      </c>
      <c r="K260" s="50">
        <f t="shared" ref="K260:K282" si="64">$J$11*$J$19-J260</f>
        <v>1162.1355538417777</v>
      </c>
      <c r="L260" s="50">
        <f t="shared" ref="L260:L282" si="65">IF(K260&gt;0,$J$7*$J$8*(K260/$K$19),0)+$J$7*$J$9*(E260/$E$19)+$J$7*$J$10*(D260/$D$19)</f>
        <v>1469857.1743853432</v>
      </c>
      <c r="M260" s="50"/>
      <c r="N260" s="50">
        <f t="shared" si="60"/>
        <v>1469857.1743853432</v>
      </c>
      <c r="O260" s="114"/>
      <c r="P260" s="95"/>
      <c r="Q260" s="95"/>
      <c r="R260" s="33"/>
      <c r="S260" s="33"/>
    </row>
    <row r="261" spans="1:19" s="31" customFormat="1" x14ac:dyDescent="0.25">
      <c r="A261" s="35"/>
      <c r="B261" s="51" t="s">
        <v>760</v>
      </c>
      <c r="C261" s="35">
        <v>4</v>
      </c>
      <c r="D261" s="55">
        <v>45.492799999999995</v>
      </c>
      <c r="E261" s="102">
        <v>1397</v>
      </c>
      <c r="F261" s="169">
        <v>851029.1</v>
      </c>
      <c r="G261" s="41">
        <v>100</v>
      </c>
      <c r="H261" s="50">
        <f t="shared" si="63"/>
        <v>851029.1</v>
      </c>
      <c r="I261" s="50">
        <f t="shared" si="62"/>
        <v>0</v>
      </c>
      <c r="J261" s="50">
        <f t="shared" si="52"/>
        <v>609.1833214030064</v>
      </c>
      <c r="K261" s="50">
        <f t="shared" si="64"/>
        <v>1788.588217972225</v>
      </c>
      <c r="L261" s="50">
        <f t="shared" si="65"/>
        <v>2152652.6518857316</v>
      </c>
      <c r="M261" s="50"/>
      <c r="N261" s="50">
        <f t="shared" si="60"/>
        <v>2152652.6518857316</v>
      </c>
      <c r="O261" s="114"/>
      <c r="P261" s="95"/>
      <c r="Q261" s="95"/>
      <c r="R261" s="33"/>
      <c r="S261" s="33"/>
    </row>
    <row r="262" spans="1:19" s="31" customFormat="1" x14ac:dyDescent="0.25">
      <c r="A262" s="35"/>
      <c r="B262" s="51" t="s">
        <v>175</v>
      </c>
      <c r="C262" s="35">
        <v>4</v>
      </c>
      <c r="D262" s="55">
        <v>49.9925</v>
      </c>
      <c r="E262" s="102">
        <v>984</v>
      </c>
      <c r="F262" s="169">
        <v>692610.5</v>
      </c>
      <c r="G262" s="41">
        <v>100</v>
      </c>
      <c r="H262" s="50">
        <f t="shared" si="63"/>
        <v>692610.5</v>
      </c>
      <c r="I262" s="50">
        <f t="shared" si="62"/>
        <v>0</v>
      </c>
      <c r="J262" s="50">
        <f t="shared" si="52"/>
        <v>703.87245934959344</v>
      </c>
      <c r="K262" s="50">
        <f t="shared" si="64"/>
        <v>1693.8990800256379</v>
      </c>
      <c r="L262" s="50">
        <f t="shared" si="65"/>
        <v>1976664.1779267879</v>
      </c>
      <c r="M262" s="50"/>
      <c r="N262" s="50">
        <f t="shared" si="60"/>
        <v>1976664.1779267879</v>
      </c>
      <c r="O262" s="114"/>
      <c r="P262" s="95"/>
      <c r="Q262" s="95"/>
      <c r="R262" s="33"/>
      <c r="S262" s="33"/>
    </row>
    <row r="263" spans="1:19" s="31" customFormat="1" x14ac:dyDescent="0.25">
      <c r="A263" s="35"/>
      <c r="B263" s="51" t="s">
        <v>874</v>
      </c>
      <c r="C263" s="35">
        <v>3</v>
      </c>
      <c r="D263" s="55">
        <v>146.12969999999999</v>
      </c>
      <c r="E263" s="102">
        <v>8553</v>
      </c>
      <c r="F263" s="169">
        <v>37989140</v>
      </c>
      <c r="G263" s="41">
        <v>50</v>
      </c>
      <c r="H263" s="50">
        <f t="shared" si="63"/>
        <v>18994570</v>
      </c>
      <c r="I263" s="50">
        <f t="shared" si="62"/>
        <v>18994570</v>
      </c>
      <c r="J263" s="50">
        <f t="shared" si="52"/>
        <v>4441.6158073190691</v>
      </c>
      <c r="K263" s="50">
        <f t="shared" si="64"/>
        <v>-2043.8442679438376</v>
      </c>
      <c r="L263" s="50">
        <f t="shared" si="65"/>
        <v>3502802.924276717</v>
      </c>
      <c r="M263" s="50"/>
      <c r="N263" s="50">
        <f t="shared" si="60"/>
        <v>3502802.924276717</v>
      </c>
      <c r="O263" s="114"/>
      <c r="P263" s="95"/>
      <c r="Q263" s="95"/>
      <c r="R263" s="33"/>
      <c r="S263" s="33"/>
    </row>
    <row r="264" spans="1:19" s="31" customFormat="1" x14ac:dyDescent="0.25">
      <c r="A264" s="35"/>
      <c r="B264" s="51" t="s">
        <v>176</v>
      </c>
      <c r="C264" s="35">
        <v>4</v>
      </c>
      <c r="D264" s="55">
        <v>44.4619</v>
      </c>
      <c r="E264" s="102">
        <v>887</v>
      </c>
      <c r="F264" s="169">
        <v>617356.5</v>
      </c>
      <c r="G264" s="41">
        <v>100</v>
      </c>
      <c r="H264" s="50">
        <f t="shared" si="63"/>
        <v>617356.5</v>
      </c>
      <c r="I264" s="50">
        <f t="shared" si="62"/>
        <v>0</v>
      </c>
      <c r="J264" s="50">
        <f t="shared" si="52"/>
        <v>696.00507328072149</v>
      </c>
      <c r="K264" s="50">
        <f t="shared" si="64"/>
        <v>1701.76646609451</v>
      </c>
      <c r="L264" s="50">
        <f t="shared" si="65"/>
        <v>1919885.9191383761</v>
      </c>
      <c r="M264" s="50"/>
      <c r="N264" s="50">
        <f t="shared" si="60"/>
        <v>1919885.9191383761</v>
      </c>
      <c r="O264" s="114"/>
      <c r="P264" s="95"/>
      <c r="Q264" s="95"/>
      <c r="R264" s="33"/>
      <c r="S264" s="33"/>
    </row>
    <row r="265" spans="1:19" s="31" customFormat="1" x14ac:dyDescent="0.25">
      <c r="A265" s="35"/>
      <c r="B265" s="51" t="s">
        <v>177</v>
      </c>
      <c r="C265" s="35">
        <v>4</v>
      </c>
      <c r="D265" s="55">
        <v>12.8087</v>
      </c>
      <c r="E265" s="102">
        <v>441</v>
      </c>
      <c r="F265" s="169">
        <v>918687.4</v>
      </c>
      <c r="G265" s="41">
        <v>100</v>
      </c>
      <c r="H265" s="50">
        <f t="shared" si="63"/>
        <v>918687.4</v>
      </c>
      <c r="I265" s="50">
        <f t="shared" si="62"/>
        <v>0</v>
      </c>
      <c r="J265" s="50">
        <f t="shared" si="52"/>
        <v>2083.1913832199548</v>
      </c>
      <c r="K265" s="50">
        <f t="shared" si="64"/>
        <v>314.58015615527665</v>
      </c>
      <c r="L265" s="50">
        <f t="shared" si="65"/>
        <v>467489.29362409952</v>
      </c>
      <c r="M265" s="50"/>
      <c r="N265" s="50">
        <f t="shared" si="60"/>
        <v>467489.29362409952</v>
      </c>
      <c r="O265" s="114"/>
      <c r="P265" s="95"/>
      <c r="Q265" s="95"/>
      <c r="R265" s="33"/>
      <c r="S265" s="33"/>
    </row>
    <row r="266" spans="1:19" s="31" customFormat="1" x14ac:dyDescent="0.25">
      <c r="A266" s="35"/>
      <c r="B266" s="51" t="s">
        <v>178</v>
      </c>
      <c r="C266" s="35">
        <v>4</v>
      </c>
      <c r="D266" s="55">
        <v>40.336600000000004</v>
      </c>
      <c r="E266" s="102">
        <v>910</v>
      </c>
      <c r="F266" s="169">
        <v>442414</v>
      </c>
      <c r="G266" s="41">
        <v>100</v>
      </c>
      <c r="H266" s="50">
        <f t="shared" si="63"/>
        <v>442414</v>
      </c>
      <c r="I266" s="50">
        <f t="shared" si="62"/>
        <v>0</v>
      </c>
      <c r="J266" s="50">
        <f t="shared" si="52"/>
        <v>486.16923076923075</v>
      </c>
      <c r="K266" s="50">
        <f t="shared" si="64"/>
        <v>1911.6023086060006</v>
      </c>
      <c r="L266" s="50">
        <f t="shared" si="65"/>
        <v>2072054.3608323142</v>
      </c>
      <c r="M266" s="50"/>
      <c r="N266" s="50">
        <f t="shared" si="60"/>
        <v>2072054.3608323142</v>
      </c>
      <c r="O266" s="114"/>
      <c r="P266" s="95"/>
      <c r="Q266" s="95"/>
      <c r="R266" s="33"/>
      <c r="S266" s="33"/>
    </row>
    <row r="267" spans="1:19" s="31" customFormat="1" x14ac:dyDescent="0.25">
      <c r="A267" s="35"/>
      <c r="B267" s="51" t="s">
        <v>761</v>
      </c>
      <c r="C267" s="35">
        <v>4</v>
      </c>
      <c r="D267" s="55">
        <v>44.004200000000004</v>
      </c>
      <c r="E267" s="102">
        <v>1150</v>
      </c>
      <c r="F267" s="169">
        <v>1617209.7</v>
      </c>
      <c r="G267" s="41">
        <v>100</v>
      </c>
      <c r="H267" s="50">
        <f t="shared" si="63"/>
        <v>1617209.7</v>
      </c>
      <c r="I267" s="50">
        <f t="shared" si="62"/>
        <v>0</v>
      </c>
      <c r="J267" s="50">
        <f t="shared" si="52"/>
        <v>1406.2693043478259</v>
      </c>
      <c r="K267" s="50">
        <f t="shared" si="64"/>
        <v>991.5022350274055</v>
      </c>
      <c r="L267" s="50">
        <f t="shared" si="65"/>
        <v>1421950.7353838531</v>
      </c>
      <c r="M267" s="50"/>
      <c r="N267" s="50">
        <f t="shared" si="60"/>
        <v>1421950.7353838531</v>
      </c>
      <c r="O267" s="114"/>
      <c r="P267" s="95"/>
      <c r="Q267" s="95"/>
      <c r="R267" s="33"/>
      <c r="S267" s="33"/>
    </row>
    <row r="268" spans="1:19" s="31" customFormat="1" x14ac:dyDescent="0.25">
      <c r="A268" s="35"/>
      <c r="B268" s="51" t="s">
        <v>179</v>
      </c>
      <c r="C268" s="35">
        <v>4</v>
      </c>
      <c r="D268" s="55">
        <v>55.929899999999996</v>
      </c>
      <c r="E268" s="102">
        <v>2355</v>
      </c>
      <c r="F268" s="169">
        <v>2450285.4</v>
      </c>
      <c r="G268" s="41">
        <v>100</v>
      </c>
      <c r="H268" s="50">
        <f t="shared" si="63"/>
        <v>2450285.4</v>
      </c>
      <c r="I268" s="50">
        <f t="shared" si="62"/>
        <v>0</v>
      </c>
      <c r="J268" s="50">
        <f t="shared" si="52"/>
        <v>1040.4608917197452</v>
      </c>
      <c r="K268" s="50">
        <f t="shared" si="64"/>
        <v>1357.3106476554863</v>
      </c>
      <c r="L268" s="50">
        <f t="shared" si="65"/>
        <v>2159552.9583550044</v>
      </c>
      <c r="M268" s="50"/>
      <c r="N268" s="50">
        <f t="shared" si="60"/>
        <v>2159552.9583550044</v>
      </c>
      <c r="O268" s="114"/>
      <c r="P268" s="95"/>
      <c r="Q268" s="95"/>
      <c r="R268" s="33"/>
      <c r="S268" s="33"/>
    </row>
    <row r="269" spans="1:19" s="31" customFormat="1" x14ac:dyDescent="0.25">
      <c r="A269" s="35"/>
      <c r="B269" s="51" t="s">
        <v>180</v>
      </c>
      <c r="C269" s="35">
        <v>4</v>
      </c>
      <c r="D269" s="55">
        <v>46.283000000000001</v>
      </c>
      <c r="E269" s="102">
        <v>1375</v>
      </c>
      <c r="F269" s="169">
        <v>1087233.6000000001</v>
      </c>
      <c r="G269" s="41">
        <v>100</v>
      </c>
      <c r="H269" s="50">
        <f t="shared" si="63"/>
        <v>1087233.6000000001</v>
      </c>
      <c r="I269" s="50">
        <f t="shared" si="62"/>
        <v>0</v>
      </c>
      <c r="J269" s="50">
        <f t="shared" si="52"/>
        <v>790.71534545454551</v>
      </c>
      <c r="K269" s="50">
        <f t="shared" si="64"/>
        <v>1607.0561939206859</v>
      </c>
      <c r="L269" s="50">
        <f t="shared" si="65"/>
        <v>2003557.8521279721</v>
      </c>
      <c r="M269" s="50"/>
      <c r="N269" s="50">
        <f t="shared" si="60"/>
        <v>2003557.8521279721</v>
      </c>
      <c r="O269" s="114"/>
      <c r="P269" s="95"/>
      <c r="Q269" s="95"/>
      <c r="R269" s="33"/>
      <c r="S269" s="33"/>
    </row>
    <row r="270" spans="1:19" s="31" customFormat="1" x14ac:dyDescent="0.25">
      <c r="A270" s="35"/>
      <c r="B270" s="51" t="s">
        <v>181</v>
      </c>
      <c r="C270" s="35">
        <v>4</v>
      </c>
      <c r="D270" s="55">
        <v>40.415599999999998</v>
      </c>
      <c r="E270" s="102">
        <v>838</v>
      </c>
      <c r="F270" s="169">
        <v>680217.59999999998</v>
      </c>
      <c r="G270" s="41">
        <v>100</v>
      </c>
      <c r="H270" s="50">
        <f t="shared" si="63"/>
        <v>680217.59999999998</v>
      </c>
      <c r="I270" s="50">
        <f t="shared" si="62"/>
        <v>0</v>
      </c>
      <c r="J270" s="50">
        <f t="shared" si="52"/>
        <v>811.7155131264916</v>
      </c>
      <c r="K270" s="50">
        <f t="shared" si="64"/>
        <v>1586.0560262487397</v>
      </c>
      <c r="L270" s="50">
        <f t="shared" si="65"/>
        <v>1786618.9945332077</v>
      </c>
      <c r="M270" s="50"/>
      <c r="N270" s="50">
        <f t="shared" si="60"/>
        <v>1786618.9945332077</v>
      </c>
      <c r="O270" s="114"/>
      <c r="P270" s="95"/>
      <c r="Q270" s="95"/>
      <c r="R270" s="33"/>
      <c r="S270" s="33"/>
    </row>
    <row r="271" spans="1:19" s="31" customFormat="1" x14ac:dyDescent="0.25">
      <c r="A271" s="35"/>
      <c r="B271" s="51" t="s">
        <v>182</v>
      </c>
      <c r="C271" s="35">
        <v>4</v>
      </c>
      <c r="D271" s="55">
        <v>11.5463</v>
      </c>
      <c r="E271" s="102">
        <v>410</v>
      </c>
      <c r="F271" s="169">
        <v>228669.4</v>
      </c>
      <c r="G271" s="41">
        <v>100</v>
      </c>
      <c r="H271" s="50">
        <f t="shared" si="63"/>
        <v>228669.4</v>
      </c>
      <c r="I271" s="50">
        <f t="shared" si="62"/>
        <v>0</v>
      </c>
      <c r="J271" s="50">
        <f t="shared" si="52"/>
        <v>557.73024390243904</v>
      </c>
      <c r="K271" s="50">
        <f t="shared" si="64"/>
        <v>1840.0412954727924</v>
      </c>
      <c r="L271" s="50">
        <f t="shared" si="65"/>
        <v>1686803.8113599687</v>
      </c>
      <c r="M271" s="50"/>
      <c r="N271" s="50">
        <f t="shared" si="60"/>
        <v>1686803.8113599687</v>
      </c>
      <c r="O271" s="114"/>
      <c r="P271" s="95"/>
      <c r="Q271" s="95"/>
      <c r="R271" s="33"/>
      <c r="S271" s="33"/>
    </row>
    <row r="272" spans="1:19" s="31" customFormat="1" x14ac:dyDescent="0.25">
      <c r="A272" s="35"/>
      <c r="B272" s="51" t="s">
        <v>183</v>
      </c>
      <c r="C272" s="35">
        <v>4</v>
      </c>
      <c r="D272" s="55">
        <v>52.649300000000004</v>
      </c>
      <c r="E272" s="102">
        <v>977</v>
      </c>
      <c r="F272" s="169">
        <v>741939.9</v>
      </c>
      <c r="G272" s="41">
        <v>100</v>
      </c>
      <c r="H272" s="50">
        <f t="shared" si="63"/>
        <v>741939.9</v>
      </c>
      <c r="I272" s="50">
        <f t="shared" si="62"/>
        <v>0</v>
      </c>
      <c r="J272" s="50">
        <f t="shared" si="52"/>
        <v>759.40624360286597</v>
      </c>
      <c r="K272" s="50">
        <f t="shared" si="64"/>
        <v>1638.3652957723655</v>
      </c>
      <c r="L272" s="50">
        <f t="shared" si="65"/>
        <v>1945579.479833601</v>
      </c>
      <c r="M272" s="50"/>
      <c r="N272" s="50">
        <f t="shared" si="60"/>
        <v>1945579.479833601</v>
      </c>
      <c r="O272" s="114"/>
      <c r="P272" s="95"/>
      <c r="Q272" s="95"/>
      <c r="R272" s="33"/>
      <c r="S272" s="33"/>
    </row>
    <row r="273" spans="1:19" s="31" customFormat="1" x14ac:dyDescent="0.25">
      <c r="A273" s="35"/>
      <c r="B273" s="51" t="s">
        <v>184</v>
      </c>
      <c r="C273" s="35">
        <v>4</v>
      </c>
      <c r="D273" s="55">
        <v>21.676100000000002</v>
      </c>
      <c r="E273" s="102">
        <v>1105</v>
      </c>
      <c r="F273" s="169">
        <v>852822</v>
      </c>
      <c r="G273" s="41">
        <v>100</v>
      </c>
      <c r="H273" s="50">
        <f t="shared" si="63"/>
        <v>852822</v>
      </c>
      <c r="I273" s="50">
        <f t="shared" si="62"/>
        <v>0</v>
      </c>
      <c r="J273" s="50">
        <f t="shared" si="52"/>
        <v>771.78461538461534</v>
      </c>
      <c r="K273" s="50">
        <f t="shared" si="64"/>
        <v>1625.9869239906161</v>
      </c>
      <c r="L273" s="50">
        <f t="shared" si="65"/>
        <v>1787383.8551573288</v>
      </c>
      <c r="M273" s="50"/>
      <c r="N273" s="50">
        <f t="shared" si="60"/>
        <v>1787383.8551573288</v>
      </c>
      <c r="O273" s="114"/>
      <c r="P273" s="95"/>
      <c r="Q273" s="95"/>
      <c r="R273" s="33"/>
      <c r="S273" s="33"/>
    </row>
    <row r="274" spans="1:19" s="31" customFormat="1" x14ac:dyDescent="0.25">
      <c r="A274" s="35"/>
      <c r="B274" s="51" t="s">
        <v>185</v>
      </c>
      <c r="C274" s="35">
        <v>4</v>
      </c>
      <c r="D274" s="55">
        <v>42.465600000000009</v>
      </c>
      <c r="E274" s="102">
        <v>1993</v>
      </c>
      <c r="F274" s="169">
        <v>2230471.6</v>
      </c>
      <c r="G274" s="41">
        <v>100</v>
      </c>
      <c r="H274" s="50">
        <f t="shared" si="63"/>
        <v>2230471.6</v>
      </c>
      <c r="I274" s="50">
        <f t="shared" si="62"/>
        <v>0</v>
      </c>
      <c r="J274" s="50">
        <f t="shared" si="52"/>
        <v>1119.1528349222278</v>
      </c>
      <c r="K274" s="50">
        <f t="shared" si="64"/>
        <v>1278.6187044530036</v>
      </c>
      <c r="L274" s="50">
        <f t="shared" si="65"/>
        <v>1903483.3787487547</v>
      </c>
      <c r="M274" s="50"/>
      <c r="N274" s="50">
        <f t="shared" si="60"/>
        <v>1903483.3787487547</v>
      </c>
      <c r="O274" s="114"/>
      <c r="P274" s="95"/>
      <c r="Q274" s="95"/>
      <c r="R274" s="33"/>
      <c r="S274" s="33"/>
    </row>
    <row r="275" spans="1:19" s="31" customFormat="1" x14ac:dyDescent="0.25">
      <c r="A275" s="35"/>
      <c r="B275" s="51" t="s">
        <v>186</v>
      </c>
      <c r="C275" s="35">
        <v>4</v>
      </c>
      <c r="D275" s="55">
        <v>18.5396</v>
      </c>
      <c r="E275" s="102">
        <v>994</v>
      </c>
      <c r="F275" s="169">
        <v>714634.3</v>
      </c>
      <c r="G275" s="41">
        <v>100</v>
      </c>
      <c r="H275" s="50">
        <f t="shared" si="63"/>
        <v>714634.3</v>
      </c>
      <c r="I275" s="50">
        <f t="shared" si="62"/>
        <v>0</v>
      </c>
      <c r="J275" s="50">
        <f t="shared" si="52"/>
        <v>718.94798792756546</v>
      </c>
      <c r="K275" s="50">
        <f t="shared" si="64"/>
        <v>1678.823551447666</v>
      </c>
      <c r="L275" s="50">
        <f t="shared" si="65"/>
        <v>1777249.9075480064</v>
      </c>
      <c r="M275" s="50"/>
      <c r="N275" s="50">
        <f t="shared" si="60"/>
        <v>1777249.9075480064</v>
      </c>
      <c r="O275" s="114"/>
      <c r="P275" s="95"/>
      <c r="Q275" s="95"/>
      <c r="R275" s="33"/>
      <c r="S275" s="33"/>
    </row>
    <row r="276" spans="1:19" s="31" customFormat="1" x14ac:dyDescent="0.25">
      <c r="A276" s="35"/>
      <c r="B276" s="51" t="s">
        <v>187</v>
      </c>
      <c r="C276" s="35">
        <v>4</v>
      </c>
      <c r="D276" s="55">
        <v>29.806500000000003</v>
      </c>
      <c r="E276" s="102">
        <v>1214</v>
      </c>
      <c r="F276" s="169">
        <v>813377.9</v>
      </c>
      <c r="G276" s="41">
        <v>100</v>
      </c>
      <c r="H276" s="50">
        <f t="shared" si="63"/>
        <v>813377.9</v>
      </c>
      <c r="I276" s="50">
        <f t="shared" si="62"/>
        <v>0</v>
      </c>
      <c r="J276" s="50">
        <f t="shared" si="52"/>
        <v>669.99827018121914</v>
      </c>
      <c r="K276" s="50">
        <f t="shared" si="64"/>
        <v>1727.7732691940123</v>
      </c>
      <c r="L276" s="50">
        <f t="shared" si="65"/>
        <v>1952440.8945021266</v>
      </c>
      <c r="M276" s="50"/>
      <c r="N276" s="50">
        <f t="shared" si="60"/>
        <v>1952440.8945021266</v>
      </c>
      <c r="O276" s="114"/>
      <c r="P276" s="95"/>
      <c r="Q276" s="95"/>
      <c r="R276" s="33"/>
      <c r="S276" s="33"/>
    </row>
    <row r="277" spans="1:19" s="31" customFormat="1" x14ac:dyDescent="0.25">
      <c r="A277" s="35"/>
      <c r="B277" s="51" t="s">
        <v>188</v>
      </c>
      <c r="C277" s="35">
        <v>4</v>
      </c>
      <c r="D277" s="55">
        <v>30.100700000000003</v>
      </c>
      <c r="E277" s="102">
        <v>1148</v>
      </c>
      <c r="F277" s="169">
        <v>768906.3</v>
      </c>
      <c r="G277" s="41">
        <v>100</v>
      </c>
      <c r="H277" s="50">
        <f t="shared" si="63"/>
        <v>768906.3</v>
      </c>
      <c r="I277" s="50">
        <f t="shared" si="62"/>
        <v>0</v>
      </c>
      <c r="J277" s="50">
        <f t="shared" si="52"/>
        <v>669.77900696864117</v>
      </c>
      <c r="K277" s="50">
        <f t="shared" si="64"/>
        <v>1727.9925324065903</v>
      </c>
      <c r="L277" s="50">
        <f t="shared" si="65"/>
        <v>1934189.4517828098</v>
      </c>
      <c r="M277" s="50"/>
      <c r="N277" s="50">
        <f t="shared" si="60"/>
        <v>1934189.4517828098</v>
      </c>
      <c r="O277" s="114"/>
      <c r="P277" s="95"/>
      <c r="Q277" s="95"/>
      <c r="R277" s="33"/>
      <c r="S277" s="33"/>
    </row>
    <row r="278" spans="1:19" s="31" customFormat="1" x14ac:dyDescent="0.25">
      <c r="A278" s="35"/>
      <c r="B278" s="51" t="s">
        <v>762</v>
      </c>
      <c r="C278" s="35">
        <v>4</v>
      </c>
      <c r="D278" s="55">
        <v>61.915500000000002</v>
      </c>
      <c r="E278" s="102">
        <v>1987</v>
      </c>
      <c r="F278" s="169">
        <v>957344.2</v>
      </c>
      <c r="G278" s="41">
        <v>100</v>
      </c>
      <c r="H278" s="50">
        <f t="shared" si="63"/>
        <v>957344.2</v>
      </c>
      <c r="I278" s="50">
        <f t="shared" si="62"/>
        <v>0</v>
      </c>
      <c r="J278" s="50">
        <f t="shared" si="52"/>
        <v>481.80382486160039</v>
      </c>
      <c r="K278" s="50">
        <f t="shared" si="64"/>
        <v>1915.9677145136311</v>
      </c>
      <c r="L278" s="50">
        <f t="shared" si="65"/>
        <v>2535892.5940532992</v>
      </c>
      <c r="M278" s="50"/>
      <c r="N278" s="50">
        <f t="shared" si="60"/>
        <v>2535892.5940532992</v>
      </c>
      <c r="O278" s="114"/>
      <c r="P278" s="95"/>
      <c r="Q278" s="95"/>
      <c r="R278" s="33"/>
      <c r="S278" s="33"/>
    </row>
    <row r="279" spans="1:19" s="31" customFormat="1" x14ac:dyDescent="0.25">
      <c r="A279" s="35"/>
      <c r="B279" s="51" t="s">
        <v>189</v>
      </c>
      <c r="C279" s="35">
        <v>4</v>
      </c>
      <c r="D279" s="55">
        <v>14.279399999999999</v>
      </c>
      <c r="E279" s="102">
        <v>370</v>
      </c>
      <c r="F279" s="169">
        <v>141737.20000000001</v>
      </c>
      <c r="G279" s="41">
        <v>100</v>
      </c>
      <c r="H279" s="50">
        <f t="shared" si="63"/>
        <v>141737.20000000001</v>
      </c>
      <c r="I279" s="50">
        <f t="shared" si="62"/>
        <v>0</v>
      </c>
      <c r="J279" s="50">
        <f t="shared" si="52"/>
        <v>383.07351351351355</v>
      </c>
      <c r="K279" s="50">
        <f t="shared" si="64"/>
        <v>2014.698025861718</v>
      </c>
      <c r="L279" s="50">
        <f t="shared" si="65"/>
        <v>1832654.1963991311</v>
      </c>
      <c r="M279" s="50"/>
      <c r="N279" s="50">
        <f t="shared" si="60"/>
        <v>1832654.1963991311</v>
      </c>
      <c r="O279" s="114"/>
      <c r="P279" s="95"/>
      <c r="Q279" s="95"/>
      <c r="R279" s="33"/>
      <c r="S279" s="33"/>
    </row>
    <row r="280" spans="1:19" s="31" customFormat="1" x14ac:dyDescent="0.25">
      <c r="A280" s="35"/>
      <c r="B280" s="51" t="s">
        <v>190</v>
      </c>
      <c r="C280" s="35">
        <v>4</v>
      </c>
      <c r="D280" s="55">
        <v>23.324099999999998</v>
      </c>
      <c r="E280" s="102">
        <v>441</v>
      </c>
      <c r="F280" s="169">
        <v>222515.3</v>
      </c>
      <c r="G280" s="41">
        <v>100</v>
      </c>
      <c r="H280" s="50">
        <f t="shared" si="63"/>
        <v>222515.3</v>
      </c>
      <c r="I280" s="50">
        <f t="shared" si="62"/>
        <v>0</v>
      </c>
      <c r="J280" s="50">
        <f t="shared" ref="J280:J337" si="66">F280/E280</f>
        <v>504.56984126984122</v>
      </c>
      <c r="K280" s="50">
        <f t="shared" si="64"/>
        <v>1893.2016981053903</v>
      </c>
      <c r="L280" s="50">
        <f t="shared" si="65"/>
        <v>1810627.5701029045</v>
      </c>
      <c r="M280" s="50"/>
      <c r="N280" s="50">
        <f t="shared" si="60"/>
        <v>1810627.5701029045</v>
      </c>
      <c r="O280" s="114"/>
      <c r="P280" s="95"/>
      <c r="Q280" s="95"/>
      <c r="R280" s="33"/>
      <c r="S280" s="33"/>
    </row>
    <row r="281" spans="1:19" s="31" customFormat="1" x14ac:dyDescent="0.25">
      <c r="A281" s="35"/>
      <c r="B281" s="51" t="s">
        <v>763</v>
      </c>
      <c r="C281" s="35">
        <v>4</v>
      </c>
      <c r="D281" s="55">
        <v>42.843400000000003</v>
      </c>
      <c r="E281" s="102">
        <v>677</v>
      </c>
      <c r="F281" s="169">
        <v>779990.9</v>
      </c>
      <c r="G281" s="41">
        <v>100</v>
      </c>
      <c r="H281" s="50">
        <f t="shared" si="63"/>
        <v>779990.9</v>
      </c>
      <c r="I281" s="50">
        <f t="shared" si="62"/>
        <v>0</v>
      </c>
      <c r="J281" s="50">
        <f t="shared" si="66"/>
        <v>1152.1283604135895</v>
      </c>
      <c r="K281" s="50">
        <f t="shared" si="64"/>
        <v>1245.643178961642</v>
      </c>
      <c r="L281" s="50">
        <f t="shared" si="65"/>
        <v>1476090.2823729936</v>
      </c>
      <c r="M281" s="50"/>
      <c r="N281" s="50">
        <f t="shared" si="60"/>
        <v>1476090.2823729936</v>
      </c>
      <c r="O281" s="114"/>
      <c r="P281" s="95"/>
      <c r="Q281" s="95"/>
      <c r="R281" s="33"/>
      <c r="S281" s="33"/>
    </row>
    <row r="282" spans="1:19" s="31" customFormat="1" x14ac:dyDescent="0.25">
      <c r="A282" s="35"/>
      <c r="B282" s="51" t="s">
        <v>191</v>
      </c>
      <c r="C282" s="35">
        <v>4</v>
      </c>
      <c r="D282" s="55">
        <v>17.411200000000001</v>
      </c>
      <c r="E282" s="102">
        <v>469</v>
      </c>
      <c r="F282" s="169">
        <v>1248862.5</v>
      </c>
      <c r="G282" s="41">
        <v>100</v>
      </c>
      <c r="H282" s="50">
        <f t="shared" si="63"/>
        <v>1248862.5</v>
      </c>
      <c r="I282" s="50">
        <f t="shared" si="62"/>
        <v>0</v>
      </c>
      <c r="J282" s="50">
        <f t="shared" si="66"/>
        <v>2662.819829424307</v>
      </c>
      <c r="K282" s="50">
        <f t="shared" si="64"/>
        <v>-265.0482900490756</v>
      </c>
      <c r="L282" s="50">
        <f t="shared" si="65"/>
        <v>248924.13023304398</v>
      </c>
      <c r="M282" s="50"/>
      <c r="N282" s="50">
        <f t="shared" si="60"/>
        <v>248924.13023304398</v>
      </c>
      <c r="O282" s="114"/>
      <c r="P282" s="95"/>
      <c r="Q282" s="95"/>
      <c r="R282" s="33"/>
      <c r="S282" s="33"/>
    </row>
    <row r="283" spans="1:19" s="31" customFormat="1" x14ac:dyDescent="0.25">
      <c r="A283" s="35"/>
      <c r="B283" s="51"/>
      <c r="C283" s="35"/>
      <c r="D283" s="55">
        <v>0</v>
      </c>
      <c r="E283" s="104"/>
      <c r="F283" s="42"/>
      <c r="G283" s="41"/>
      <c r="H283" s="42"/>
      <c r="I283" s="32"/>
      <c r="J283" s="32"/>
      <c r="K283" s="50"/>
      <c r="L283" s="50"/>
      <c r="M283" s="50"/>
      <c r="N283" s="50"/>
      <c r="O283" s="114"/>
      <c r="P283" s="95"/>
      <c r="Q283" s="95"/>
      <c r="R283" s="33"/>
      <c r="S283" s="33"/>
    </row>
    <row r="284" spans="1:19" s="31" customFormat="1" x14ac:dyDescent="0.25">
      <c r="A284" s="30" t="s">
        <v>192</v>
      </c>
      <c r="B284" s="43" t="s">
        <v>2</v>
      </c>
      <c r="C284" s="44"/>
      <c r="D284" s="3">
        <v>687.94550000000004</v>
      </c>
      <c r="E284" s="105">
        <f>E285</f>
        <v>53337</v>
      </c>
      <c r="F284" s="37">
        <f t="shared" ref="F284" si="67">F286</f>
        <v>0</v>
      </c>
      <c r="G284" s="37"/>
      <c r="H284" s="37">
        <f>H286</f>
        <v>7513036.4249999998</v>
      </c>
      <c r="I284" s="37">
        <f>I286</f>
        <v>-7513036.4249999998</v>
      </c>
      <c r="J284" s="37"/>
      <c r="K284" s="50"/>
      <c r="L284" s="50"/>
      <c r="M284" s="46">
        <f>M286</f>
        <v>21936115.48237741</v>
      </c>
      <c r="N284" s="37">
        <f t="shared" si="60"/>
        <v>21936115.48237741</v>
      </c>
      <c r="O284" s="114"/>
      <c r="P284" s="95"/>
      <c r="Q284" s="95"/>
      <c r="R284" s="33"/>
      <c r="S284" s="33"/>
    </row>
    <row r="285" spans="1:19" s="31" customFormat="1" x14ac:dyDescent="0.25">
      <c r="A285" s="30" t="s">
        <v>192</v>
      </c>
      <c r="B285" s="43" t="s">
        <v>3</v>
      </c>
      <c r="C285" s="44"/>
      <c r="D285" s="3">
        <v>687.94550000000004</v>
      </c>
      <c r="E285" s="105">
        <f>SUM(E287:E311)</f>
        <v>53337</v>
      </c>
      <c r="F285" s="37">
        <f t="shared" ref="F285" si="68">SUM(F287:F311)</f>
        <v>96469691.799999997</v>
      </c>
      <c r="G285" s="37"/>
      <c r="H285" s="37">
        <f>SUM(H287:H311)</f>
        <v>81443618.950000003</v>
      </c>
      <c r="I285" s="37">
        <f>SUM(I287:I311)</f>
        <v>15026072.85</v>
      </c>
      <c r="J285" s="37"/>
      <c r="K285" s="50"/>
      <c r="L285" s="37">
        <f>SUM(L287:L311)</f>
        <v>46591386.367824212</v>
      </c>
      <c r="M285" s="50"/>
      <c r="N285" s="37">
        <f t="shared" si="60"/>
        <v>46591386.367824212</v>
      </c>
      <c r="O285" s="114"/>
      <c r="P285" s="95"/>
      <c r="Q285" s="95"/>
      <c r="R285" s="33"/>
      <c r="S285" s="33"/>
    </row>
    <row r="286" spans="1:19" s="31" customFormat="1" x14ac:dyDescent="0.25">
      <c r="A286" s="35"/>
      <c r="B286" s="51" t="s">
        <v>26</v>
      </c>
      <c r="C286" s="35">
        <v>2</v>
      </c>
      <c r="D286" s="55">
        <v>0</v>
      </c>
      <c r="E286" s="106"/>
      <c r="F286" s="50"/>
      <c r="G286" s="41">
        <v>25</v>
      </c>
      <c r="H286" s="50">
        <f>F293*G286/100</f>
        <v>7513036.4249999998</v>
      </c>
      <c r="I286" s="50">
        <f t="shared" ref="I286:I311" si="69">F286-H286</f>
        <v>-7513036.4249999998</v>
      </c>
      <c r="J286" s="50"/>
      <c r="K286" s="50"/>
      <c r="L286" s="50"/>
      <c r="M286" s="50">
        <f>($L$7*$L$8*E284/$L$10)+($L$7*$L$9*D284/$L$11)</f>
        <v>21936115.48237741</v>
      </c>
      <c r="N286" s="50">
        <f t="shared" si="60"/>
        <v>21936115.48237741</v>
      </c>
      <c r="O286" s="114"/>
      <c r="P286" s="95"/>
      <c r="Q286" s="95"/>
      <c r="R286" s="33"/>
      <c r="S286" s="33"/>
    </row>
    <row r="287" spans="1:19" s="31" customFormat="1" x14ac:dyDescent="0.25">
      <c r="A287" s="35"/>
      <c r="B287" s="51" t="s">
        <v>193</v>
      </c>
      <c r="C287" s="35">
        <v>4</v>
      </c>
      <c r="D287" s="55">
        <v>41.911499999999997</v>
      </c>
      <c r="E287" s="102">
        <v>2866</v>
      </c>
      <c r="F287" s="170">
        <v>2304150.7000000002</v>
      </c>
      <c r="G287" s="41">
        <v>100</v>
      </c>
      <c r="H287" s="50">
        <f t="shared" ref="H287:H311" si="70">F287*G287/100</f>
        <v>2304150.7000000002</v>
      </c>
      <c r="I287" s="50">
        <f t="shared" si="69"/>
        <v>0</v>
      </c>
      <c r="J287" s="50">
        <f t="shared" si="66"/>
        <v>803.96046755059319</v>
      </c>
      <c r="K287" s="50">
        <f t="shared" ref="K287:K311" si="71">$J$11*$J$19-J287</f>
        <v>1593.8110718246382</v>
      </c>
      <c r="L287" s="50">
        <f t="shared" ref="L287:L311" si="72">IF(K287&gt;0,$J$7*$J$8*(K287/$K$19),0)+$J$7*$J$9*(E287/$E$19)+$J$7*$J$10*(D287/$D$19)</f>
        <v>2422913.5666360622</v>
      </c>
      <c r="M287" s="50"/>
      <c r="N287" s="50">
        <f t="shared" si="60"/>
        <v>2422913.5666360622</v>
      </c>
      <c r="O287" s="114"/>
      <c r="P287" s="95"/>
      <c r="Q287" s="95"/>
      <c r="R287" s="33"/>
      <c r="S287" s="33"/>
    </row>
    <row r="288" spans="1:19" s="31" customFormat="1" x14ac:dyDescent="0.25">
      <c r="A288" s="35"/>
      <c r="B288" s="51" t="s">
        <v>194</v>
      </c>
      <c r="C288" s="35">
        <v>4</v>
      </c>
      <c r="D288" s="55">
        <v>29.248799999999999</v>
      </c>
      <c r="E288" s="102">
        <v>1537</v>
      </c>
      <c r="F288" s="170">
        <v>972487</v>
      </c>
      <c r="G288" s="41">
        <v>100</v>
      </c>
      <c r="H288" s="50">
        <f t="shared" si="70"/>
        <v>972487</v>
      </c>
      <c r="I288" s="50">
        <f t="shared" si="69"/>
        <v>0</v>
      </c>
      <c r="J288" s="50">
        <f t="shared" si="66"/>
        <v>632.7176317501627</v>
      </c>
      <c r="K288" s="50">
        <f t="shared" si="71"/>
        <v>1765.0539076250689</v>
      </c>
      <c r="L288" s="50">
        <f t="shared" si="72"/>
        <v>2078185.199576166</v>
      </c>
      <c r="M288" s="50"/>
      <c r="N288" s="50">
        <f t="shared" si="60"/>
        <v>2078185.199576166</v>
      </c>
      <c r="O288" s="114"/>
      <c r="P288" s="95"/>
      <c r="Q288" s="95"/>
      <c r="R288" s="33"/>
      <c r="S288" s="33"/>
    </row>
    <row r="289" spans="1:19" s="31" customFormat="1" x14ac:dyDescent="0.25">
      <c r="A289" s="35"/>
      <c r="B289" s="51" t="s">
        <v>764</v>
      </c>
      <c r="C289" s="35">
        <v>4</v>
      </c>
      <c r="D289" s="55">
        <v>30.7044</v>
      </c>
      <c r="E289" s="102">
        <v>2427</v>
      </c>
      <c r="F289" s="170">
        <v>1533657.4</v>
      </c>
      <c r="G289" s="41">
        <v>100</v>
      </c>
      <c r="H289" s="50">
        <f t="shared" si="70"/>
        <v>1533657.4</v>
      </c>
      <c r="I289" s="50">
        <f t="shared" si="69"/>
        <v>0</v>
      </c>
      <c r="J289" s="50">
        <f t="shared" si="66"/>
        <v>631.91487433044904</v>
      </c>
      <c r="K289" s="50">
        <f t="shared" si="71"/>
        <v>1765.8566650447824</v>
      </c>
      <c r="L289" s="50">
        <f t="shared" si="72"/>
        <v>2360152.8312721481</v>
      </c>
      <c r="M289" s="50"/>
      <c r="N289" s="50">
        <f t="shared" si="60"/>
        <v>2360152.8312721481</v>
      </c>
      <c r="O289" s="114"/>
      <c r="P289" s="95"/>
      <c r="Q289" s="95"/>
      <c r="R289" s="33"/>
      <c r="S289" s="33"/>
    </row>
    <row r="290" spans="1:19" s="31" customFormat="1" x14ac:dyDescent="0.25">
      <c r="A290" s="35"/>
      <c r="B290" s="51" t="s">
        <v>195</v>
      </c>
      <c r="C290" s="35">
        <v>4</v>
      </c>
      <c r="D290" s="55">
        <v>33.053800000000003</v>
      </c>
      <c r="E290" s="102">
        <v>1982</v>
      </c>
      <c r="F290" s="170">
        <v>3447764.2</v>
      </c>
      <c r="G290" s="41">
        <v>100</v>
      </c>
      <c r="H290" s="50">
        <f t="shared" si="70"/>
        <v>3447764.2</v>
      </c>
      <c r="I290" s="50">
        <f t="shared" si="69"/>
        <v>0</v>
      </c>
      <c r="J290" s="50">
        <f t="shared" si="66"/>
        <v>1739.5379414732595</v>
      </c>
      <c r="K290" s="50">
        <f t="shared" si="71"/>
        <v>658.23359790197196</v>
      </c>
      <c r="L290" s="50">
        <f t="shared" si="72"/>
        <v>1340338.6839290855</v>
      </c>
      <c r="M290" s="50"/>
      <c r="N290" s="50">
        <f t="shared" si="60"/>
        <v>1340338.6839290855</v>
      </c>
      <c r="O290" s="114"/>
      <c r="P290" s="95"/>
      <c r="Q290" s="95"/>
      <c r="R290" s="33"/>
      <c r="S290" s="33"/>
    </row>
    <row r="291" spans="1:19" s="31" customFormat="1" x14ac:dyDescent="0.25">
      <c r="A291" s="35"/>
      <c r="B291" s="51" t="s">
        <v>196</v>
      </c>
      <c r="C291" s="35">
        <v>4</v>
      </c>
      <c r="D291" s="55">
        <v>24.868099999999998</v>
      </c>
      <c r="E291" s="102">
        <v>1708</v>
      </c>
      <c r="F291" s="170">
        <v>1733858.2</v>
      </c>
      <c r="G291" s="41">
        <v>100</v>
      </c>
      <c r="H291" s="50">
        <f t="shared" si="70"/>
        <v>1733858.2</v>
      </c>
      <c r="I291" s="50">
        <f t="shared" si="69"/>
        <v>0</v>
      </c>
      <c r="J291" s="50">
        <f t="shared" si="66"/>
        <v>1015.1394613583138</v>
      </c>
      <c r="K291" s="50">
        <f t="shared" si="71"/>
        <v>1382.6320780169176</v>
      </c>
      <c r="L291" s="50">
        <f t="shared" si="72"/>
        <v>1794078.6022710183</v>
      </c>
      <c r="M291" s="50"/>
      <c r="N291" s="50">
        <f t="shared" si="60"/>
        <v>1794078.6022710183</v>
      </c>
      <c r="O291" s="114"/>
      <c r="P291" s="95"/>
      <c r="Q291" s="95"/>
      <c r="R291" s="33"/>
      <c r="S291" s="33"/>
    </row>
    <row r="292" spans="1:19" s="31" customFormat="1" x14ac:dyDescent="0.25">
      <c r="A292" s="35"/>
      <c r="B292" s="51" t="s">
        <v>197</v>
      </c>
      <c r="C292" s="35">
        <v>4</v>
      </c>
      <c r="D292" s="55">
        <v>10.051699999999999</v>
      </c>
      <c r="E292" s="102">
        <v>1064</v>
      </c>
      <c r="F292" s="170">
        <v>1347630.3</v>
      </c>
      <c r="G292" s="41">
        <v>100</v>
      </c>
      <c r="H292" s="50">
        <f t="shared" si="70"/>
        <v>1347630.3</v>
      </c>
      <c r="I292" s="50">
        <f t="shared" si="69"/>
        <v>0</v>
      </c>
      <c r="J292" s="50">
        <f t="shared" si="66"/>
        <v>1266.5698308270678</v>
      </c>
      <c r="K292" s="50">
        <f t="shared" si="71"/>
        <v>1131.2017085481637</v>
      </c>
      <c r="L292" s="50">
        <f t="shared" si="72"/>
        <v>1303472.8176664456</v>
      </c>
      <c r="M292" s="50"/>
      <c r="N292" s="50">
        <f t="shared" si="60"/>
        <v>1303472.8176664456</v>
      </c>
      <c r="O292" s="114"/>
      <c r="P292" s="95"/>
      <c r="Q292" s="95"/>
      <c r="R292" s="33"/>
      <c r="S292" s="33"/>
    </row>
    <row r="293" spans="1:19" s="31" customFormat="1" x14ac:dyDescent="0.25">
      <c r="A293" s="35"/>
      <c r="B293" s="51" t="s">
        <v>875</v>
      </c>
      <c r="C293" s="35">
        <v>3</v>
      </c>
      <c r="D293" s="55">
        <v>43.259900000000002</v>
      </c>
      <c r="E293" s="102">
        <v>5261</v>
      </c>
      <c r="F293" s="170">
        <v>30052145.699999999</v>
      </c>
      <c r="G293" s="41">
        <v>50</v>
      </c>
      <c r="H293" s="50">
        <f t="shared" si="70"/>
        <v>15026072.85</v>
      </c>
      <c r="I293" s="50">
        <f t="shared" si="69"/>
        <v>15026072.85</v>
      </c>
      <c r="J293" s="50">
        <f t="shared" si="66"/>
        <v>5712.2497053792049</v>
      </c>
      <c r="K293" s="50">
        <f t="shared" si="71"/>
        <v>-3314.4781660039735</v>
      </c>
      <c r="L293" s="50">
        <f t="shared" si="72"/>
        <v>1872560.2893305907</v>
      </c>
      <c r="M293" s="50"/>
      <c r="N293" s="50">
        <f t="shared" si="60"/>
        <v>1872560.2893305907</v>
      </c>
      <c r="O293" s="114"/>
      <c r="P293" s="95"/>
      <c r="Q293" s="95"/>
      <c r="R293" s="33"/>
      <c r="S293" s="33"/>
    </row>
    <row r="294" spans="1:19" s="31" customFormat="1" x14ac:dyDescent="0.25">
      <c r="A294" s="35"/>
      <c r="B294" s="51" t="s">
        <v>198</v>
      </c>
      <c r="C294" s="35">
        <v>4</v>
      </c>
      <c r="D294" s="55">
        <v>23.160100000000003</v>
      </c>
      <c r="E294" s="102">
        <v>1807</v>
      </c>
      <c r="F294" s="170">
        <v>1702942.6</v>
      </c>
      <c r="G294" s="41">
        <v>100</v>
      </c>
      <c r="H294" s="50">
        <f t="shared" si="70"/>
        <v>1702942.6</v>
      </c>
      <c r="I294" s="50">
        <f t="shared" si="69"/>
        <v>0</v>
      </c>
      <c r="J294" s="50">
        <f t="shared" si="66"/>
        <v>942.41427780852246</v>
      </c>
      <c r="K294" s="50">
        <f t="shared" si="71"/>
        <v>1455.357261566709</v>
      </c>
      <c r="L294" s="50">
        <f t="shared" si="72"/>
        <v>1873006.5988850719</v>
      </c>
      <c r="M294" s="50"/>
      <c r="N294" s="50">
        <f t="shared" si="60"/>
        <v>1873006.5988850719</v>
      </c>
      <c r="O294" s="114"/>
      <c r="P294" s="95"/>
      <c r="Q294" s="95"/>
      <c r="R294" s="33"/>
      <c r="S294" s="33"/>
    </row>
    <row r="295" spans="1:19" s="31" customFormat="1" x14ac:dyDescent="0.25">
      <c r="A295" s="35"/>
      <c r="B295" s="51" t="s">
        <v>199</v>
      </c>
      <c r="C295" s="35">
        <v>4</v>
      </c>
      <c r="D295" s="55">
        <v>15.7385</v>
      </c>
      <c r="E295" s="102">
        <v>874</v>
      </c>
      <c r="F295" s="170">
        <v>443843.5</v>
      </c>
      <c r="G295" s="41">
        <v>100</v>
      </c>
      <c r="H295" s="50">
        <f t="shared" si="70"/>
        <v>443843.5</v>
      </c>
      <c r="I295" s="50">
        <f t="shared" si="69"/>
        <v>0</v>
      </c>
      <c r="J295" s="50">
        <f t="shared" si="66"/>
        <v>507.83009153318079</v>
      </c>
      <c r="K295" s="50">
        <f t="shared" si="71"/>
        <v>1889.9414478420506</v>
      </c>
      <c r="L295" s="50">
        <f t="shared" si="72"/>
        <v>1894681.8620314964</v>
      </c>
      <c r="M295" s="50"/>
      <c r="N295" s="50">
        <f t="shared" si="60"/>
        <v>1894681.8620314964</v>
      </c>
      <c r="O295" s="114"/>
      <c r="P295" s="95"/>
      <c r="Q295" s="95"/>
      <c r="R295" s="33"/>
      <c r="S295" s="33"/>
    </row>
    <row r="296" spans="1:19" s="31" customFormat="1" x14ac:dyDescent="0.25">
      <c r="A296" s="35"/>
      <c r="B296" s="51" t="s">
        <v>200</v>
      </c>
      <c r="C296" s="35">
        <v>4</v>
      </c>
      <c r="D296" s="55">
        <v>23.650700000000001</v>
      </c>
      <c r="E296" s="102">
        <v>2380</v>
      </c>
      <c r="F296" s="170">
        <v>6560604.5999999996</v>
      </c>
      <c r="G296" s="41">
        <v>100</v>
      </c>
      <c r="H296" s="50">
        <f t="shared" si="70"/>
        <v>6560604.5999999996</v>
      </c>
      <c r="I296" s="50">
        <f t="shared" si="69"/>
        <v>0</v>
      </c>
      <c r="J296" s="50">
        <f t="shared" si="66"/>
        <v>2756.5565546218486</v>
      </c>
      <c r="K296" s="50">
        <f t="shared" si="71"/>
        <v>-358.78501524661715</v>
      </c>
      <c r="L296" s="50">
        <f t="shared" si="72"/>
        <v>871802.10976607876</v>
      </c>
      <c r="M296" s="50"/>
      <c r="N296" s="50">
        <f t="shared" si="60"/>
        <v>871802.10976607876</v>
      </c>
      <c r="O296" s="114"/>
      <c r="P296" s="95"/>
      <c r="Q296" s="95"/>
      <c r="R296" s="33"/>
      <c r="S296" s="33"/>
    </row>
    <row r="297" spans="1:19" s="31" customFormat="1" x14ac:dyDescent="0.25">
      <c r="A297" s="35"/>
      <c r="B297" s="51" t="s">
        <v>201</v>
      </c>
      <c r="C297" s="35">
        <v>4</v>
      </c>
      <c r="D297" s="55">
        <v>66.461000000000013</v>
      </c>
      <c r="E297" s="102">
        <v>4096</v>
      </c>
      <c r="F297" s="170">
        <v>5352397.7</v>
      </c>
      <c r="G297" s="41">
        <v>100</v>
      </c>
      <c r="H297" s="50">
        <f t="shared" si="70"/>
        <v>5352397.7</v>
      </c>
      <c r="I297" s="50">
        <f t="shared" si="69"/>
        <v>0</v>
      </c>
      <c r="J297" s="50">
        <f t="shared" si="66"/>
        <v>1306.7377197265625</v>
      </c>
      <c r="K297" s="50">
        <f t="shared" si="71"/>
        <v>1091.0338196486689</v>
      </c>
      <c r="L297" s="50">
        <f t="shared" si="72"/>
        <v>2540510.4999973141</v>
      </c>
      <c r="M297" s="50"/>
      <c r="N297" s="50">
        <f t="shared" si="60"/>
        <v>2540510.4999973141</v>
      </c>
      <c r="O297" s="114"/>
      <c r="P297" s="95"/>
      <c r="Q297" s="95"/>
      <c r="R297" s="33"/>
      <c r="S297" s="33"/>
    </row>
    <row r="298" spans="1:19" s="31" customFormat="1" x14ac:dyDescent="0.25">
      <c r="A298" s="35"/>
      <c r="B298" s="51" t="s">
        <v>202</v>
      </c>
      <c r="C298" s="35">
        <v>4</v>
      </c>
      <c r="D298" s="55">
        <v>49.479700000000008</v>
      </c>
      <c r="E298" s="102">
        <v>2806</v>
      </c>
      <c r="F298" s="170">
        <v>2229466.1</v>
      </c>
      <c r="G298" s="41">
        <v>100</v>
      </c>
      <c r="H298" s="50">
        <f t="shared" si="70"/>
        <v>2229466.1</v>
      </c>
      <c r="I298" s="50">
        <f t="shared" si="69"/>
        <v>0</v>
      </c>
      <c r="J298" s="50">
        <f t="shared" si="66"/>
        <v>794.53531717747683</v>
      </c>
      <c r="K298" s="50">
        <f t="shared" si="71"/>
        <v>1603.2362221977546</v>
      </c>
      <c r="L298" s="50">
        <f t="shared" si="72"/>
        <v>2457961.0382170863</v>
      </c>
      <c r="M298" s="50"/>
      <c r="N298" s="50">
        <f t="shared" si="60"/>
        <v>2457961.0382170863</v>
      </c>
      <c r="O298" s="114"/>
      <c r="P298" s="95"/>
      <c r="Q298" s="95"/>
      <c r="R298" s="33"/>
      <c r="S298" s="33"/>
    </row>
    <row r="299" spans="1:19" s="31" customFormat="1" x14ac:dyDescent="0.25">
      <c r="A299" s="35"/>
      <c r="B299" s="51" t="s">
        <v>203</v>
      </c>
      <c r="C299" s="35">
        <v>4</v>
      </c>
      <c r="D299" s="55">
        <v>31.819799999999997</v>
      </c>
      <c r="E299" s="102">
        <v>1819</v>
      </c>
      <c r="F299" s="170">
        <v>3244474.3</v>
      </c>
      <c r="G299" s="41">
        <v>100</v>
      </c>
      <c r="H299" s="50">
        <f t="shared" si="70"/>
        <v>3244474.3</v>
      </c>
      <c r="I299" s="50">
        <f t="shared" si="69"/>
        <v>0</v>
      </c>
      <c r="J299" s="50">
        <f t="shared" si="66"/>
        <v>1783.6582188015393</v>
      </c>
      <c r="K299" s="50">
        <f t="shared" si="71"/>
        <v>614.11332057369214</v>
      </c>
      <c r="L299" s="50">
        <f t="shared" si="72"/>
        <v>1247203.64262495</v>
      </c>
      <c r="M299" s="50"/>
      <c r="N299" s="50">
        <f t="shared" si="60"/>
        <v>1247203.64262495</v>
      </c>
      <c r="O299" s="114"/>
      <c r="P299" s="95"/>
      <c r="Q299" s="95"/>
      <c r="R299" s="33"/>
      <c r="S299" s="33"/>
    </row>
    <row r="300" spans="1:19" s="31" customFormat="1" x14ac:dyDescent="0.25">
      <c r="A300" s="35"/>
      <c r="B300" s="51" t="s">
        <v>765</v>
      </c>
      <c r="C300" s="35">
        <v>4</v>
      </c>
      <c r="D300" s="55">
        <v>13.022600000000001</v>
      </c>
      <c r="E300" s="102">
        <v>1069</v>
      </c>
      <c r="F300" s="170">
        <v>837497.4</v>
      </c>
      <c r="G300" s="41">
        <v>100</v>
      </c>
      <c r="H300" s="50">
        <f t="shared" si="70"/>
        <v>837497.4</v>
      </c>
      <c r="I300" s="50">
        <f t="shared" si="69"/>
        <v>0</v>
      </c>
      <c r="J300" s="50">
        <f t="shared" si="66"/>
        <v>783.44003741814777</v>
      </c>
      <c r="K300" s="50">
        <f t="shared" si="71"/>
        <v>1614.3315019570837</v>
      </c>
      <c r="L300" s="50">
        <f t="shared" si="72"/>
        <v>1714569.1777878108</v>
      </c>
      <c r="M300" s="50"/>
      <c r="N300" s="50">
        <f t="shared" si="60"/>
        <v>1714569.1777878108</v>
      </c>
      <c r="O300" s="114"/>
      <c r="P300" s="95"/>
      <c r="Q300" s="95"/>
      <c r="R300" s="33"/>
      <c r="S300" s="33"/>
    </row>
    <row r="301" spans="1:19" s="31" customFormat="1" x14ac:dyDescent="0.25">
      <c r="A301" s="35"/>
      <c r="B301" s="51" t="s">
        <v>204</v>
      </c>
      <c r="C301" s="35">
        <v>4</v>
      </c>
      <c r="D301" s="55">
        <v>32.696100000000001</v>
      </c>
      <c r="E301" s="102">
        <v>2336</v>
      </c>
      <c r="F301" s="170">
        <v>918093.8</v>
      </c>
      <c r="G301" s="41">
        <v>100</v>
      </c>
      <c r="H301" s="50">
        <f t="shared" si="70"/>
        <v>918093.8</v>
      </c>
      <c r="I301" s="50">
        <f t="shared" si="69"/>
        <v>0</v>
      </c>
      <c r="J301" s="50">
        <f t="shared" si="66"/>
        <v>393.01960616438356</v>
      </c>
      <c r="K301" s="50">
        <f t="shared" si="71"/>
        <v>2004.7519332108479</v>
      </c>
      <c r="L301" s="50">
        <f t="shared" si="72"/>
        <v>2537970.3758903034</v>
      </c>
      <c r="M301" s="50"/>
      <c r="N301" s="50">
        <f t="shared" si="60"/>
        <v>2537970.3758903034</v>
      </c>
      <c r="O301" s="114"/>
      <c r="P301" s="95"/>
      <c r="Q301" s="95"/>
      <c r="R301" s="33"/>
      <c r="S301" s="33"/>
    </row>
    <row r="302" spans="1:19" s="31" customFormat="1" x14ac:dyDescent="0.25">
      <c r="A302" s="35"/>
      <c r="B302" s="51" t="s">
        <v>205</v>
      </c>
      <c r="C302" s="35">
        <v>4</v>
      </c>
      <c r="D302" s="55">
        <v>13.414200000000001</v>
      </c>
      <c r="E302" s="102">
        <v>895</v>
      </c>
      <c r="F302" s="170">
        <v>755859.2</v>
      </c>
      <c r="G302" s="41">
        <v>100</v>
      </c>
      <c r="H302" s="50">
        <f t="shared" si="70"/>
        <v>755859.2</v>
      </c>
      <c r="I302" s="50">
        <f t="shared" si="69"/>
        <v>0</v>
      </c>
      <c r="J302" s="50">
        <f t="shared" si="66"/>
        <v>844.53541899441336</v>
      </c>
      <c r="K302" s="50">
        <f t="shared" si="71"/>
        <v>1553.2361203808182</v>
      </c>
      <c r="L302" s="50">
        <f t="shared" si="72"/>
        <v>1614140.2275214943</v>
      </c>
      <c r="M302" s="50"/>
      <c r="N302" s="50">
        <f t="shared" si="60"/>
        <v>1614140.2275214943</v>
      </c>
      <c r="O302" s="114"/>
      <c r="P302" s="95"/>
      <c r="Q302" s="95"/>
      <c r="R302" s="33"/>
      <c r="S302" s="33"/>
    </row>
    <row r="303" spans="1:19" s="31" customFormat="1" x14ac:dyDescent="0.25">
      <c r="A303" s="35"/>
      <c r="B303" s="51" t="s">
        <v>766</v>
      </c>
      <c r="C303" s="35">
        <v>4</v>
      </c>
      <c r="D303" s="55">
        <v>42.579099999999997</v>
      </c>
      <c r="E303" s="102">
        <v>3114</v>
      </c>
      <c r="F303" s="170">
        <v>1226657</v>
      </c>
      <c r="G303" s="41">
        <v>100</v>
      </c>
      <c r="H303" s="50">
        <f t="shared" si="70"/>
        <v>1226657</v>
      </c>
      <c r="I303" s="50">
        <f t="shared" si="69"/>
        <v>0</v>
      </c>
      <c r="J303" s="50">
        <f t="shared" si="66"/>
        <v>393.91682723185613</v>
      </c>
      <c r="K303" s="50">
        <f t="shared" si="71"/>
        <v>2003.8547121433753</v>
      </c>
      <c r="L303" s="50">
        <f t="shared" si="72"/>
        <v>2835243.3495200183</v>
      </c>
      <c r="M303" s="50"/>
      <c r="N303" s="50">
        <f t="shared" si="60"/>
        <v>2835243.3495200183</v>
      </c>
      <c r="O303" s="114"/>
      <c r="P303" s="95"/>
      <c r="Q303" s="95"/>
      <c r="R303" s="33"/>
      <c r="S303" s="33"/>
    </row>
    <row r="304" spans="1:19" s="31" customFormat="1" x14ac:dyDescent="0.25">
      <c r="A304" s="35"/>
      <c r="B304" s="51" t="s">
        <v>206</v>
      </c>
      <c r="C304" s="35">
        <v>4</v>
      </c>
      <c r="D304" s="55">
        <v>14.5875</v>
      </c>
      <c r="E304" s="102">
        <v>4454</v>
      </c>
      <c r="F304" s="170">
        <v>12819115.1</v>
      </c>
      <c r="G304" s="41">
        <v>100</v>
      </c>
      <c r="H304" s="50">
        <f t="shared" si="70"/>
        <v>12819115.1</v>
      </c>
      <c r="I304" s="50">
        <f t="shared" si="69"/>
        <v>0</v>
      </c>
      <c r="J304" s="50">
        <f t="shared" si="66"/>
        <v>2878.1129546475076</v>
      </c>
      <c r="K304" s="50">
        <f t="shared" si="71"/>
        <v>-480.34141527227621</v>
      </c>
      <c r="L304" s="50">
        <f t="shared" si="72"/>
        <v>1452024.3884319949</v>
      </c>
      <c r="M304" s="50"/>
      <c r="N304" s="50">
        <f t="shared" si="60"/>
        <v>1452024.3884319949</v>
      </c>
      <c r="O304" s="114"/>
      <c r="P304" s="95"/>
      <c r="Q304" s="95"/>
      <c r="R304" s="33"/>
      <c r="S304" s="33"/>
    </row>
    <row r="305" spans="1:19" s="31" customFormat="1" x14ac:dyDescent="0.25">
      <c r="A305" s="35"/>
      <c r="B305" s="51" t="s">
        <v>207</v>
      </c>
      <c r="C305" s="35">
        <v>4</v>
      </c>
      <c r="D305" s="55">
        <v>24.872399999999999</v>
      </c>
      <c r="E305" s="102">
        <v>1864</v>
      </c>
      <c r="F305" s="170">
        <v>1081927.5</v>
      </c>
      <c r="G305" s="41">
        <v>100</v>
      </c>
      <c r="H305" s="50">
        <f t="shared" si="70"/>
        <v>1081927.5</v>
      </c>
      <c r="I305" s="50">
        <f t="shared" si="69"/>
        <v>0</v>
      </c>
      <c r="J305" s="50">
        <f t="shared" si="66"/>
        <v>580.43320815450647</v>
      </c>
      <c r="K305" s="50">
        <f t="shared" si="71"/>
        <v>1817.338331220725</v>
      </c>
      <c r="L305" s="50">
        <f t="shared" si="72"/>
        <v>2194216.2867523846</v>
      </c>
      <c r="M305" s="50"/>
      <c r="N305" s="50">
        <f t="shared" si="60"/>
        <v>2194216.2867523846</v>
      </c>
      <c r="O305" s="114"/>
      <c r="P305" s="95"/>
      <c r="Q305" s="95"/>
      <c r="R305" s="33"/>
      <c r="S305" s="33"/>
    </row>
    <row r="306" spans="1:19" s="31" customFormat="1" x14ac:dyDescent="0.25">
      <c r="A306" s="35"/>
      <c r="B306" s="51" t="s">
        <v>208</v>
      </c>
      <c r="C306" s="35">
        <v>4</v>
      </c>
      <c r="D306" s="55">
        <v>24.0137</v>
      </c>
      <c r="E306" s="102">
        <v>1588</v>
      </c>
      <c r="F306" s="170">
        <v>1469960.5</v>
      </c>
      <c r="G306" s="41">
        <v>100</v>
      </c>
      <c r="H306" s="50">
        <f t="shared" si="70"/>
        <v>1469960.5</v>
      </c>
      <c r="I306" s="50">
        <f t="shared" si="69"/>
        <v>0</v>
      </c>
      <c r="J306" s="50">
        <f t="shared" si="66"/>
        <v>925.66782115869023</v>
      </c>
      <c r="K306" s="50">
        <f t="shared" si="71"/>
        <v>1472.1037182165412</v>
      </c>
      <c r="L306" s="50">
        <f t="shared" si="72"/>
        <v>1824687.2499921988</v>
      </c>
      <c r="M306" s="50"/>
      <c r="N306" s="50">
        <f t="shared" si="60"/>
        <v>1824687.2499921988</v>
      </c>
      <c r="O306" s="114"/>
      <c r="P306" s="95"/>
      <c r="Q306" s="95"/>
      <c r="R306" s="33"/>
      <c r="S306" s="33"/>
    </row>
    <row r="307" spans="1:19" s="31" customFormat="1" x14ac:dyDescent="0.25">
      <c r="A307" s="35"/>
      <c r="B307" s="51" t="s">
        <v>209</v>
      </c>
      <c r="C307" s="35">
        <v>4</v>
      </c>
      <c r="D307" s="55">
        <v>25.411999999999999</v>
      </c>
      <c r="E307" s="102">
        <v>1833</v>
      </c>
      <c r="F307" s="170">
        <v>12227598.4</v>
      </c>
      <c r="G307" s="41">
        <v>100</v>
      </c>
      <c r="H307" s="50">
        <f t="shared" si="70"/>
        <v>12227598.4</v>
      </c>
      <c r="I307" s="50">
        <f t="shared" si="69"/>
        <v>0</v>
      </c>
      <c r="J307" s="50">
        <f t="shared" si="66"/>
        <v>6670.8120021822151</v>
      </c>
      <c r="K307" s="50">
        <f t="shared" si="71"/>
        <v>-4273.0404628069837</v>
      </c>
      <c r="L307" s="50">
        <f t="shared" si="72"/>
        <v>714968.33455619239</v>
      </c>
      <c r="M307" s="50"/>
      <c r="N307" s="50">
        <f t="shared" si="60"/>
        <v>714968.33455619239</v>
      </c>
      <c r="O307" s="114"/>
      <c r="P307" s="95"/>
      <c r="Q307" s="95"/>
      <c r="R307" s="33"/>
      <c r="S307" s="33"/>
    </row>
    <row r="308" spans="1:19" s="31" customFormat="1" x14ac:dyDescent="0.25">
      <c r="A308" s="35"/>
      <c r="B308" s="51" t="s">
        <v>210</v>
      </c>
      <c r="C308" s="35">
        <v>4</v>
      </c>
      <c r="D308" s="55">
        <v>15.786300000000002</v>
      </c>
      <c r="E308" s="102">
        <v>1255</v>
      </c>
      <c r="F308" s="170">
        <v>592873.5</v>
      </c>
      <c r="G308" s="41">
        <v>100</v>
      </c>
      <c r="H308" s="50">
        <f t="shared" si="70"/>
        <v>592873.5</v>
      </c>
      <c r="I308" s="50">
        <f t="shared" si="69"/>
        <v>0</v>
      </c>
      <c r="J308" s="50">
        <f t="shared" si="66"/>
        <v>472.40916334661352</v>
      </c>
      <c r="K308" s="50">
        <f t="shared" si="71"/>
        <v>1925.362376028618</v>
      </c>
      <c r="L308" s="50">
        <f t="shared" si="72"/>
        <v>2040340.6574285005</v>
      </c>
      <c r="M308" s="50"/>
      <c r="N308" s="50">
        <f t="shared" si="60"/>
        <v>2040340.6574285005</v>
      </c>
      <c r="O308" s="114"/>
      <c r="P308" s="95"/>
      <c r="Q308" s="95"/>
      <c r="R308" s="33"/>
      <c r="S308" s="33"/>
    </row>
    <row r="309" spans="1:19" s="31" customFormat="1" x14ac:dyDescent="0.25">
      <c r="A309" s="35"/>
      <c r="B309" s="51" t="s">
        <v>211</v>
      </c>
      <c r="C309" s="35">
        <v>4</v>
      </c>
      <c r="D309" s="55">
        <v>10.5017</v>
      </c>
      <c r="E309" s="102">
        <v>992</v>
      </c>
      <c r="F309" s="170">
        <v>513088.8</v>
      </c>
      <c r="G309" s="41">
        <v>100</v>
      </c>
      <c r="H309" s="50">
        <f t="shared" si="70"/>
        <v>513088.8</v>
      </c>
      <c r="I309" s="50">
        <f t="shared" si="69"/>
        <v>0</v>
      </c>
      <c r="J309" s="50">
        <f t="shared" si="66"/>
        <v>517.22661290322583</v>
      </c>
      <c r="K309" s="50">
        <f t="shared" si="71"/>
        <v>1880.5449264720055</v>
      </c>
      <c r="L309" s="50">
        <f t="shared" si="72"/>
        <v>1891519.3275372337</v>
      </c>
      <c r="M309" s="50"/>
      <c r="N309" s="50">
        <f t="shared" si="60"/>
        <v>1891519.3275372337</v>
      </c>
      <c r="O309" s="114"/>
      <c r="P309" s="95"/>
      <c r="Q309" s="95"/>
      <c r="R309" s="33"/>
      <c r="S309" s="33"/>
    </row>
    <row r="310" spans="1:19" s="31" customFormat="1" x14ac:dyDescent="0.25">
      <c r="A310" s="35"/>
      <c r="B310" s="51" t="s">
        <v>212</v>
      </c>
      <c r="C310" s="35">
        <v>4</v>
      </c>
      <c r="D310" s="55">
        <v>24.389000000000003</v>
      </c>
      <c r="E310" s="102">
        <v>2055</v>
      </c>
      <c r="F310" s="170">
        <v>2105149.2000000002</v>
      </c>
      <c r="G310" s="41">
        <v>100</v>
      </c>
      <c r="H310" s="50">
        <f t="shared" si="70"/>
        <v>2105149.2000000002</v>
      </c>
      <c r="I310" s="50">
        <f t="shared" si="69"/>
        <v>0</v>
      </c>
      <c r="J310" s="50">
        <f t="shared" si="66"/>
        <v>1024.4035036496352</v>
      </c>
      <c r="K310" s="50">
        <f t="shared" si="71"/>
        <v>1373.3680357255962</v>
      </c>
      <c r="L310" s="50">
        <f t="shared" si="72"/>
        <v>1889920.8098868632</v>
      </c>
      <c r="M310" s="50"/>
      <c r="N310" s="50">
        <f t="shared" si="60"/>
        <v>1889920.8098868632</v>
      </c>
      <c r="O310" s="114"/>
      <c r="P310" s="95"/>
      <c r="Q310" s="95"/>
      <c r="R310" s="33"/>
      <c r="S310" s="33"/>
    </row>
    <row r="311" spans="1:19" s="31" customFormat="1" x14ac:dyDescent="0.25">
      <c r="A311" s="35"/>
      <c r="B311" s="51" t="s">
        <v>767</v>
      </c>
      <c r="C311" s="35">
        <v>4</v>
      </c>
      <c r="D311" s="55">
        <v>23.262899999999998</v>
      </c>
      <c r="E311" s="102">
        <v>1255</v>
      </c>
      <c r="F311" s="170">
        <v>996449.1</v>
      </c>
      <c r="G311" s="41">
        <v>100</v>
      </c>
      <c r="H311" s="50">
        <f t="shared" si="70"/>
        <v>996449.1</v>
      </c>
      <c r="I311" s="50">
        <f t="shared" si="69"/>
        <v>0</v>
      </c>
      <c r="J311" s="50">
        <f t="shared" si="66"/>
        <v>793.98334661354579</v>
      </c>
      <c r="K311" s="50">
        <f t="shared" si="71"/>
        <v>1603.7881927616857</v>
      </c>
      <c r="L311" s="50">
        <f t="shared" si="72"/>
        <v>1824918.4403157025</v>
      </c>
      <c r="M311" s="50"/>
      <c r="N311" s="50">
        <f t="shared" si="60"/>
        <v>1824918.4403157025</v>
      </c>
      <c r="O311" s="114"/>
      <c r="P311" s="95"/>
      <c r="Q311" s="95"/>
      <c r="R311" s="33"/>
      <c r="S311" s="33"/>
    </row>
    <row r="312" spans="1:19" s="31" customFormat="1" x14ac:dyDescent="0.25">
      <c r="A312" s="35"/>
      <c r="B312" s="51"/>
      <c r="C312" s="35"/>
      <c r="D312" s="55">
        <v>0</v>
      </c>
      <c r="E312" s="104"/>
      <c r="F312" s="42"/>
      <c r="G312" s="41"/>
      <c r="H312" s="42"/>
      <c r="I312" s="32"/>
      <c r="J312" s="32"/>
      <c r="K312" s="50"/>
      <c r="L312" s="50"/>
      <c r="M312" s="50"/>
      <c r="N312" s="50"/>
      <c r="O312" s="114"/>
      <c r="P312" s="95"/>
      <c r="Q312" s="95"/>
      <c r="R312" s="33"/>
      <c r="S312" s="33"/>
    </row>
    <row r="313" spans="1:19" s="31" customFormat="1" x14ac:dyDescent="0.25">
      <c r="A313" s="30" t="s">
        <v>213</v>
      </c>
      <c r="B313" s="43" t="s">
        <v>2</v>
      </c>
      <c r="C313" s="44"/>
      <c r="D313" s="3">
        <v>644.12480000000005</v>
      </c>
      <c r="E313" s="105">
        <f>E314</f>
        <v>29674</v>
      </c>
      <c r="F313" s="37">
        <f t="shared" ref="F313" si="73">F315</f>
        <v>0</v>
      </c>
      <c r="G313" s="37"/>
      <c r="H313" s="37">
        <f>H315</f>
        <v>6614228.5499999998</v>
      </c>
      <c r="I313" s="37">
        <f>I315</f>
        <v>-6614228.5499999998</v>
      </c>
      <c r="J313" s="37"/>
      <c r="K313" s="50"/>
      <c r="L313" s="50"/>
      <c r="M313" s="46">
        <f>M315</f>
        <v>14909633.915963266</v>
      </c>
      <c r="N313" s="37">
        <f t="shared" si="60"/>
        <v>14909633.915963266</v>
      </c>
      <c r="O313" s="114"/>
      <c r="P313" s="95"/>
      <c r="Q313" s="95"/>
      <c r="R313" s="33"/>
      <c r="S313" s="33"/>
    </row>
    <row r="314" spans="1:19" s="31" customFormat="1" x14ac:dyDescent="0.25">
      <c r="A314" s="30" t="s">
        <v>213</v>
      </c>
      <c r="B314" s="43" t="s">
        <v>3</v>
      </c>
      <c r="C314" s="44"/>
      <c r="D314" s="3">
        <v>644.12480000000005</v>
      </c>
      <c r="E314" s="105">
        <f>SUM(E316:E337)</f>
        <v>29674</v>
      </c>
      <c r="F314" s="37">
        <f t="shared" ref="F314" si="74">SUM(F316:F337)</f>
        <v>45575304.600000009</v>
      </c>
      <c r="G314" s="37"/>
      <c r="H314" s="37">
        <f>SUM(H316:H337)</f>
        <v>32346847.499999993</v>
      </c>
      <c r="I314" s="37">
        <f>SUM(I316:I337)</f>
        <v>13228457.1</v>
      </c>
      <c r="J314" s="37"/>
      <c r="K314" s="50"/>
      <c r="L314" s="37">
        <f>SUM(L316:L337)</f>
        <v>40889155.943621308</v>
      </c>
      <c r="M314" s="50"/>
      <c r="N314" s="37">
        <f t="shared" si="60"/>
        <v>40889155.943621308</v>
      </c>
      <c r="O314" s="114"/>
      <c r="P314" s="95"/>
      <c r="Q314" s="95"/>
      <c r="R314" s="33"/>
      <c r="S314" s="33"/>
    </row>
    <row r="315" spans="1:19" s="31" customFormat="1" x14ac:dyDescent="0.25">
      <c r="A315" s="35"/>
      <c r="B315" s="51" t="s">
        <v>26</v>
      </c>
      <c r="C315" s="35">
        <v>2</v>
      </c>
      <c r="D315" s="55">
        <v>0</v>
      </c>
      <c r="E315" s="106"/>
      <c r="F315" s="50"/>
      <c r="G315" s="41">
        <v>25</v>
      </c>
      <c r="H315" s="50">
        <f>F328*G315/100</f>
        <v>6614228.5499999998</v>
      </c>
      <c r="I315" s="50">
        <f t="shared" ref="I315:I337" si="75">F315-H315</f>
        <v>-6614228.5499999998</v>
      </c>
      <c r="J315" s="50"/>
      <c r="K315" s="50"/>
      <c r="L315" s="50"/>
      <c r="M315" s="50">
        <f>($L$7*$L$8*E313/$L$10)+($L$7*$L$9*D313/$L$11)</f>
        <v>14909633.915963266</v>
      </c>
      <c r="N315" s="50">
        <f t="shared" si="60"/>
        <v>14909633.915963266</v>
      </c>
      <c r="O315" s="114"/>
      <c r="P315" s="95"/>
      <c r="Q315" s="95"/>
      <c r="R315" s="33"/>
      <c r="S315" s="33"/>
    </row>
    <row r="316" spans="1:19" s="31" customFormat="1" x14ac:dyDescent="0.25">
      <c r="A316" s="35"/>
      <c r="B316" s="51" t="s">
        <v>214</v>
      </c>
      <c r="C316" s="35">
        <v>4</v>
      </c>
      <c r="D316" s="55">
        <v>39.805700000000002</v>
      </c>
      <c r="E316" s="102">
        <v>991</v>
      </c>
      <c r="F316" s="171">
        <v>710806.2</v>
      </c>
      <c r="G316" s="41">
        <v>100</v>
      </c>
      <c r="H316" s="50">
        <f t="shared" ref="H316:H337" si="76">F316*G316/100</f>
        <v>710806.2</v>
      </c>
      <c r="I316" s="50">
        <f t="shared" si="75"/>
        <v>0</v>
      </c>
      <c r="J316" s="50">
        <f t="shared" si="66"/>
        <v>717.26155398587287</v>
      </c>
      <c r="K316" s="50">
        <f t="shared" ref="K316:K337" si="77">$J$11*$J$19-J316</f>
        <v>1680.5099853893585</v>
      </c>
      <c r="L316" s="50">
        <f t="shared" ref="L316:L337" si="78">IF(K316&gt;0,$J$7*$J$8*(K316/$K$19),0)+$J$7*$J$9*(E316/$E$19)+$J$7*$J$10*(D316/$D$19)</f>
        <v>1906335.7599486343</v>
      </c>
      <c r="M316" s="50"/>
      <c r="N316" s="50">
        <f t="shared" si="60"/>
        <v>1906335.7599486343</v>
      </c>
      <c r="O316" s="114"/>
      <c r="P316" s="95"/>
      <c r="Q316" s="95"/>
      <c r="R316" s="33"/>
      <c r="S316" s="33"/>
    </row>
    <row r="317" spans="1:19" s="31" customFormat="1" x14ac:dyDescent="0.25">
      <c r="A317" s="35"/>
      <c r="B317" s="51" t="s">
        <v>215</v>
      </c>
      <c r="C317" s="35">
        <v>4</v>
      </c>
      <c r="D317" s="55">
        <v>50.628500000000003</v>
      </c>
      <c r="E317" s="102">
        <v>2288</v>
      </c>
      <c r="F317" s="171">
        <v>1417747.9</v>
      </c>
      <c r="G317" s="41">
        <v>100</v>
      </c>
      <c r="H317" s="50">
        <f t="shared" si="76"/>
        <v>1417747.9</v>
      </c>
      <c r="I317" s="50">
        <f t="shared" si="75"/>
        <v>0</v>
      </c>
      <c r="J317" s="50">
        <f t="shared" si="66"/>
        <v>619.64506118881116</v>
      </c>
      <c r="K317" s="50">
        <f t="shared" si="77"/>
        <v>1778.1264781864202</v>
      </c>
      <c r="L317" s="50">
        <f t="shared" si="78"/>
        <v>2448056.9156304179</v>
      </c>
      <c r="M317" s="50"/>
      <c r="N317" s="50">
        <f t="shared" si="60"/>
        <v>2448056.9156304179</v>
      </c>
      <c r="O317" s="114"/>
      <c r="P317" s="95"/>
      <c r="Q317" s="95"/>
      <c r="R317" s="33"/>
      <c r="S317" s="33"/>
    </row>
    <row r="318" spans="1:19" s="31" customFormat="1" x14ac:dyDescent="0.25">
      <c r="A318" s="35"/>
      <c r="B318" s="51" t="s">
        <v>54</v>
      </c>
      <c r="C318" s="35">
        <v>4</v>
      </c>
      <c r="D318" s="55">
        <v>17.781400000000001</v>
      </c>
      <c r="E318" s="102">
        <v>516</v>
      </c>
      <c r="F318" s="171">
        <v>240759.5</v>
      </c>
      <c r="G318" s="41">
        <v>100</v>
      </c>
      <c r="H318" s="50">
        <f t="shared" si="76"/>
        <v>240759.5</v>
      </c>
      <c r="I318" s="50">
        <f t="shared" si="75"/>
        <v>0</v>
      </c>
      <c r="J318" s="50">
        <f t="shared" si="66"/>
        <v>466.58817829457365</v>
      </c>
      <c r="K318" s="50">
        <f t="shared" si="77"/>
        <v>1931.1833610806577</v>
      </c>
      <c r="L318" s="50">
        <f t="shared" si="78"/>
        <v>1830850.1184418392</v>
      </c>
      <c r="M318" s="50"/>
      <c r="N318" s="50">
        <f t="shared" si="60"/>
        <v>1830850.1184418392</v>
      </c>
      <c r="O318" s="114"/>
      <c r="P318" s="95"/>
      <c r="Q318" s="95"/>
      <c r="R318" s="33"/>
      <c r="S318" s="33"/>
    </row>
    <row r="319" spans="1:19" s="31" customFormat="1" x14ac:dyDescent="0.25">
      <c r="A319" s="35"/>
      <c r="B319" s="51" t="s">
        <v>216</v>
      </c>
      <c r="C319" s="35">
        <v>4</v>
      </c>
      <c r="D319" s="55">
        <v>43.372099999999996</v>
      </c>
      <c r="E319" s="102">
        <v>1164</v>
      </c>
      <c r="F319" s="171">
        <v>695069.7</v>
      </c>
      <c r="G319" s="41">
        <v>100</v>
      </c>
      <c r="H319" s="50">
        <f t="shared" si="76"/>
        <v>695069.7</v>
      </c>
      <c r="I319" s="50">
        <f t="shared" si="75"/>
        <v>0</v>
      </c>
      <c r="J319" s="50">
        <f t="shared" si="66"/>
        <v>597.13891752577319</v>
      </c>
      <c r="K319" s="50">
        <f t="shared" si="77"/>
        <v>1800.6326218494582</v>
      </c>
      <c r="L319" s="50">
        <f t="shared" si="78"/>
        <v>2078244.0241449829</v>
      </c>
      <c r="M319" s="50"/>
      <c r="N319" s="50">
        <f t="shared" si="60"/>
        <v>2078244.0241449829</v>
      </c>
      <c r="O319" s="114"/>
      <c r="P319" s="95"/>
      <c r="Q319" s="95"/>
      <c r="R319" s="33"/>
      <c r="S319" s="33"/>
    </row>
    <row r="320" spans="1:19" s="31" customFormat="1" x14ac:dyDescent="0.25">
      <c r="A320" s="35"/>
      <c r="B320" s="51" t="s">
        <v>217</v>
      </c>
      <c r="C320" s="35">
        <v>4</v>
      </c>
      <c r="D320" s="55">
        <v>24.393000000000001</v>
      </c>
      <c r="E320" s="102">
        <v>787</v>
      </c>
      <c r="F320" s="171">
        <v>2154502.9</v>
      </c>
      <c r="G320" s="41">
        <v>100</v>
      </c>
      <c r="H320" s="50">
        <f t="shared" si="76"/>
        <v>2154502.9</v>
      </c>
      <c r="I320" s="50">
        <f t="shared" si="75"/>
        <v>0</v>
      </c>
      <c r="J320" s="50">
        <f t="shared" si="66"/>
        <v>2737.6148665819569</v>
      </c>
      <c r="K320" s="50">
        <f t="shared" si="77"/>
        <v>-339.84332720672546</v>
      </c>
      <c r="L320" s="50">
        <f t="shared" si="78"/>
        <v>388526.1685131113</v>
      </c>
      <c r="M320" s="50"/>
      <c r="N320" s="50">
        <f t="shared" si="60"/>
        <v>388526.1685131113</v>
      </c>
      <c r="O320" s="114"/>
      <c r="P320" s="95"/>
      <c r="Q320" s="95"/>
      <c r="R320" s="33"/>
      <c r="S320" s="33"/>
    </row>
    <row r="321" spans="1:19" s="31" customFormat="1" x14ac:dyDescent="0.25">
      <c r="A321" s="35"/>
      <c r="B321" s="51" t="s">
        <v>218</v>
      </c>
      <c r="C321" s="35">
        <v>4</v>
      </c>
      <c r="D321" s="55">
        <v>23.819200000000002</v>
      </c>
      <c r="E321" s="102">
        <v>983</v>
      </c>
      <c r="F321" s="171">
        <v>791766</v>
      </c>
      <c r="G321" s="41">
        <v>100</v>
      </c>
      <c r="H321" s="50">
        <f t="shared" si="76"/>
        <v>791766</v>
      </c>
      <c r="I321" s="50">
        <f t="shared" si="75"/>
        <v>0</v>
      </c>
      <c r="J321" s="50">
        <f t="shared" si="66"/>
        <v>805.4587995930824</v>
      </c>
      <c r="K321" s="50">
        <f t="shared" si="77"/>
        <v>1592.312739782149</v>
      </c>
      <c r="L321" s="50">
        <f t="shared" si="78"/>
        <v>1735697.5874901691</v>
      </c>
      <c r="M321" s="50"/>
      <c r="N321" s="50">
        <f t="shared" ref="N321:N384" si="79">L321+M321</f>
        <v>1735697.5874901691</v>
      </c>
      <c r="O321" s="114"/>
      <c r="P321" s="95"/>
      <c r="Q321" s="95"/>
      <c r="R321" s="33"/>
      <c r="S321" s="33"/>
    </row>
    <row r="322" spans="1:19" s="31" customFormat="1" x14ac:dyDescent="0.25">
      <c r="A322" s="35"/>
      <c r="B322" s="51" t="s">
        <v>219</v>
      </c>
      <c r="C322" s="35">
        <v>4</v>
      </c>
      <c r="D322" s="55">
        <v>26.022399999999998</v>
      </c>
      <c r="E322" s="102">
        <v>856</v>
      </c>
      <c r="F322" s="171">
        <v>497449.2</v>
      </c>
      <c r="G322" s="41">
        <v>100</v>
      </c>
      <c r="H322" s="50">
        <f t="shared" si="76"/>
        <v>497449.2</v>
      </c>
      <c r="I322" s="50">
        <f t="shared" si="75"/>
        <v>0</v>
      </c>
      <c r="J322" s="50">
        <f t="shared" si="66"/>
        <v>581.13224299065416</v>
      </c>
      <c r="K322" s="50">
        <f t="shared" si="77"/>
        <v>1816.6392963845774</v>
      </c>
      <c r="L322" s="50">
        <f t="shared" si="78"/>
        <v>1891963.0424499365</v>
      </c>
      <c r="M322" s="50"/>
      <c r="N322" s="50">
        <f t="shared" si="79"/>
        <v>1891963.0424499365</v>
      </c>
      <c r="O322" s="114"/>
      <c r="P322" s="95"/>
      <c r="Q322" s="95"/>
      <c r="R322" s="33"/>
      <c r="S322" s="33"/>
    </row>
    <row r="323" spans="1:19" s="31" customFormat="1" x14ac:dyDescent="0.25">
      <c r="A323" s="35"/>
      <c r="B323" s="51" t="s">
        <v>213</v>
      </c>
      <c r="C323" s="35">
        <v>4</v>
      </c>
      <c r="D323" s="55">
        <v>27.476400000000002</v>
      </c>
      <c r="E323" s="102">
        <v>1144</v>
      </c>
      <c r="F323" s="171">
        <v>707450.5</v>
      </c>
      <c r="G323" s="41">
        <v>100</v>
      </c>
      <c r="H323" s="50">
        <f t="shared" si="76"/>
        <v>707450.5</v>
      </c>
      <c r="I323" s="50">
        <f t="shared" si="75"/>
        <v>0</v>
      </c>
      <c r="J323" s="50">
        <f t="shared" si="66"/>
        <v>618.40078671328672</v>
      </c>
      <c r="K323" s="50">
        <f t="shared" si="77"/>
        <v>1779.3707526619446</v>
      </c>
      <c r="L323" s="50">
        <f t="shared" si="78"/>
        <v>1958734.3749393276</v>
      </c>
      <c r="M323" s="50"/>
      <c r="N323" s="50">
        <f t="shared" si="79"/>
        <v>1958734.3749393276</v>
      </c>
      <c r="O323" s="114"/>
      <c r="P323" s="95"/>
      <c r="Q323" s="95"/>
      <c r="R323" s="33"/>
      <c r="S323" s="33"/>
    </row>
    <row r="324" spans="1:19" s="31" customFormat="1" x14ac:dyDescent="0.25">
      <c r="A324" s="35"/>
      <c r="B324" s="51" t="s">
        <v>220</v>
      </c>
      <c r="C324" s="35">
        <v>4</v>
      </c>
      <c r="D324" s="55">
        <v>15</v>
      </c>
      <c r="E324" s="102">
        <v>396</v>
      </c>
      <c r="F324" s="171">
        <v>373580.6</v>
      </c>
      <c r="G324" s="41">
        <v>100</v>
      </c>
      <c r="H324" s="50">
        <f t="shared" si="76"/>
        <v>373580.6</v>
      </c>
      <c r="I324" s="50">
        <f t="shared" si="75"/>
        <v>0</v>
      </c>
      <c r="J324" s="50">
        <f t="shared" si="66"/>
        <v>943.38535353535349</v>
      </c>
      <c r="K324" s="50">
        <f t="shared" si="77"/>
        <v>1454.386185839878</v>
      </c>
      <c r="L324" s="50">
        <f t="shared" si="78"/>
        <v>1390820.6150038033</v>
      </c>
      <c r="M324" s="50"/>
      <c r="N324" s="50">
        <f t="shared" si="79"/>
        <v>1390820.6150038033</v>
      </c>
      <c r="O324" s="114"/>
      <c r="P324" s="95"/>
      <c r="Q324" s="95"/>
      <c r="R324" s="33"/>
      <c r="S324" s="33"/>
    </row>
    <row r="325" spans="1:19" s="31" customFormat="1" x14ac:dyDescent="0.25">
      <c r="A325" s="35"/>
      <c r="B325" s="51" t="s">
        <v>221</v>
      </c>
      <c r="C325" s="35">
        <v>4</v>
      </c>
      <c r="D325" s="54">
        <v>39.362300000000005</v>
      </c>
      <c r="E325" s="102">
        <v>1478</v>
      </c>
      <c r="F325" s="171">
        <v>563411.6</v>
      </c>
      <c r="G325" s="41">
        <v>100</v>
      </c>
      <c r="H325" s="50">
        <f t="shared" si="76"/>
        <v>563411.6</v>
      </c>
      <c r="I325" s="50">
        <f t="shared" si="75"/>
        <v>0</v>
      </c>
      <c r="J325" s="50">
        <f t="shared" si="66"/>
        <v>381.19864682002702</v>
      </c>
      <c r="K325" s="50">
        <f t="shared" si="77"/>
        <v>2016.5728925552044</v>
      </c>
      <c r="L325" s="50">
        <f t="shared" si="78"/>
        <v>2325161.2614923785</v>
      </c>
      <c r="M325" s="50"/>
      <c r="N325" s="50">
        <f t="shared" si="79"/>
        <v>2325161.2614923785</v>
      </c>
      <c r="O325" s="114"/>
      <c r="P325" s="95"/>
      <c r="Q325" s="95"/>
      <c r="R325" s="33"/>
      <c r="S325" s="33"/>
    </row>
    <row r="326" spans="1:19" s="31" customFormat="1" x14ac:dyDescent="0.25">
      <c r="A326" s="35"/>
      <c r="B326" s="51" t="s">
        <v>132</v>
      </c>
      <c r="C326" s="35">
        <v>4</v>
      </c>
      <c r="D326" s="55">
        <v>32.915100000000002</v>
      </c>
      <c r="E326" s="102">
        <v>627</v>
      </c>
      <c r="F326" s="171">
        <v>357783.5</v>
      </c>
      <c r="G326" s="41">
        <v>100</v>
      </c>
      <c r="H326" s="50">
        <f t="shared" si="76"/>
        <v>357783.5</v>
      </c>
      <c r="I326" s="50">
        <f t="shared" si="75"/>
        <v>0</v>
      </c>
      <c r="J326" s="50">
        <f t="shared" si="66"/>
        <v>570.62759170653908</v>
      </c>
      <c r="K326" s="50">
        <f t="shared" si="77"/>
        <v>1827.1439476686924</v>
      </c>
      <c r="L326" s="50">
        <f t="shared" si="78"/>
        <v>1872052.7422677241</v>
      </c>
      <c r="M326" s="50"/>
      <c r="N326" s="50">
        <f t="shared" si="79"/>
        <v>1872052.7422677241</v>
      </c>
      <c r="O326" s="114"/>
      <c r="P326" s="95"/>
      <c r="Q326" s="95"/>
      <c r="R326" s="33"/>
      <c r="S326" s="33"/>
    </row>
    <row r="327" spans="1:19" s="31" customFormat="1" x14ac:dyDescent="0.25">
      <c r="A327" s="35"/>
      <c r="B327" s="51" t="s">
        <v>768</v>
      </c>
      <c r="C327" s="35">
        <v>4</v>
      </c>
      <c r="D327" s="55">
        <v>27.975200000000001</v>
      </c>
      <c r="E327" s="102">
        <v>1398</v>
      </c>
      <c r="F327" s="171">
        <v>655141</v>
      </c>
      <c r="G327" s="41">
        <v>100</v>
      </c>
      <c r="H327" s="50">
        <f t="shared" si="76"/>
        <v>655141</v>
      </c>
      <c r="I327" s="50">
        <f t="shared" si="75"/>
        <v>0</v>
      </c>
      <c r="J327" s="50">
        <f t="shared" si="66"/>
        <v>468.62732474964236</v>
      </c>
      <c r="K327" s="50">
        <f t="shared" si="77"/>
        <v>1929.144214625589</v>
      </c>
      <c r="L327" s="50">
        <f t="shared" si="78"/>
        <v>2160921.6449203524</v>
      </c>
      <c r="M327" s="50"/>
      <c r="N327" s="50">
        <f t="shared" si="79"/>
        <v>2160921.6449203524</v>
      </c>
      <c r="O327" s="114"/>
      <c r="P327" s="95"/>
      <c r="Q327" s="95"/>
      <c r="R327" s="33"/>
      <c r="S327" s="33"/>
    </row>
    <row r="328" spans="1:19" s="31" customFormat="1" x14ac:dyDescent="0.25">
      <c r="A328" s="35"/>
      <c r="B328" s="51" t="s">
        <v>222</v>
      </c>
      <c r="C328" s="35">
        <v>3</v>
      </c>
      <c r="D328" s="55">
        <v>6.8707000000000011</v>
      </c>
      <c r="E328" s="102">
        <v>5393</v>
      </c>
      <c r="F328" s="171">
        <v>26456914.199999999</v>
      </c>
      <c r="G328" s="41">
        <v>50</v>
      </c>
      <c r="H328" s="50">
        <f t="shared" si="76"/>
        <v>13228457.1</v>
      </c>
      <c r="I328" s="50">
        <f t="shared" si="75"/>
        <v>13228457.1</v>
      </c>
      <c r="J328" s="50">
        <f t="shared" si="66"/>
        <v>4905.7879102540328</v>
      </c>
      <c r="K328" s="50">
        <f t="shared" si="77"/>
        <v>-2508.0163708788014</v>
      </c>
      <c r="L328" s="50">
        <f t="shared" si="78"/>
        <v>1692861.4687366378</v>
      </c>
      <c r="M328" s="50"/>
      <c r="N328" s="50">
        <f t="shared" si="79"/>
        <v>1692861.4687366378</v>
      </c>
      <c r="O328" s="114"/>
      <c r="P328" s="95"/>
      <c r="Q328" s="95"/>
      <c r="R328" s="33"/>
      <c r="S328" s="33"/>
    </row>
    <row r="329" spans="1:19" s="31" customFormat="1" x14ac:dyDescent="0.25">
      <c r="A329" s="35"/>
      <c r="B329" s="51" t="s">
        <v>223</v>
      </c>
      <c r="C329" s="35">
        <v>4</v>
      </c>
      <c r="D329" s="55">
        <v>14.065399999999999</v>
      </c>
      <c r="E329" s="102">
        <v>489</v>
      </c>
      <c r="F329" s="171">
        <v>260760.2</v>
      </c>
      <c r="G329" s="41">
        <v>100</v>
      </c>
      <c r="H329" s="50">
        <f t="shared" si="76"/>
        <v>260760.2</v>
      </c>
      <c r="I329" s="50">
        <f t="shared" si="75"/>
        <v>0</v>
      </c>
      <c r="J329" s="50">
        <f t="shared" si="66"/>
        <v>533.25194274028627</v>
      </c>
      <c r="K329" s="50">
        <f t="shared" si="77"/>
        <v>1864.5195966349452</v>
      </c>
      <c r="L329" s="50">
        <f t="shared" si="78"/>
        <v>1746071.5611364387</v>
      </c>
      <c r="M329" s="50"/>
      <c r="N329" s="50">
        <f t="shared" si="79"/>
        <v>1746071.5611364387</v>
      </c>
      <c r="O329" s="114"/>
      <c r="P329" s="95"/>
      <c r="Q329" s="95"/>
      <c r="R329" s="33"/>
      <c r="S329" s="33"/>
    </row>
    <row r="330" spans="1:19" s="31" customFormat="1" x14ac:dyDescent="0.25">
      <c r="A330" s="35"/>
      <c r="B330" s="51" t="s">
        <v>224</v>
      </c>
      <c r="C330" s="35">
        <v>4</v>
      </c>
      <c r="D330" s="55">
        <v>39.993099999999998</v>
      </c>
      <c r="E330" s="102">
        <v>1041</v>
      </c>
      <c r="F330" s="171">
        <v>722254.2</v>
      </c>
      <c r="G330" s="41">
        <v>100</v>
      </c>
      <c r="H330" s="50">
        <f t="shared" si="76"/>
        <v>722254.2</v>
      </c>
      <c r="I330" s="50">
        <f t="shared" si="75"/>
        <v>0</v>
      </c>
      <c r="J330" s="50">
        <f t="shared" si="66"/>
        <v>693.80806916426513</v>
      </c>
      <c r="K330" s="50">
        <f t="shared" si="77"/>
        <v>1703.9634702109663</v>
      </c>
      <c r="L330" s="50">
        <f t="shared" si="78"/>
        <v>1941788.9196441453</v>
      </c>
      <c r="M330" s="50"/>
      <c r="N330" s="50">
        <f t="shared" si="79"/>
        <v>1941788.9196441453</v>
      </c>
      <c r="O330" s="114"/>
      <c r="P330" s="95"/>
      <c r="Q330" s="95"/>
      <c r="R330" s="33"/>
      <c r="S330" s="33"/>
    </row>
    <row r="331" spans="1:19" s="31" customFormat="1" x14ac:dyDescent="0.25">
      <c r="A331" s="35"/>
      <c r="B331" s="51" t="s">
        <v>225</v>
      </c>
      <c r="C331" s="35">
        <v>4</v>
      </c>
      <c r="D331" s="55">
        <v>8.6809999999999992</v>
      </c>
      <c r="E331" s="102">
        <v>888</v>
      </c>
      <c r="F331" s="171">
        <v>796417.9</v>
      </c>
      <c r="G331" s="41">
        <v>100</v>
      </c>
      <c r="H331" s="50">
        <f t="shared" si="76"/>
        <v>796417.9</v>
      </c>
      <c r="I331" s="50">
        <f t="shared" si="75"/>
        <v>0</v>
      </c>
      <c r="J331" s="50">
        <f t="shared" si="66"/>
        <v>896.86700450450451</v>
      </c>
      <c r="K331" s="50">
        <f t="shared" si="77"/>
        <v>1500.9045348707268</v>
      </c>
      <c r="L331" s="50">
        <f t="shared" si="78"/>
        <v>1540949.3104048201</v>
      </c>
      <c r="M331" s="50"/>
      <c r="N331" s="50">
        <f t="shared" si="79"/>
        <v>1540949.3104048201</v>
      </c>
      <c r="O331" s="114"/>
      <c r="P331" s="95"/>
      <c r="Q331" s="95"/>
      <c r="R331" s="33"/>
      <c r="S331" s="33"/>
    </row>
    <row r="332" spans="1:19" s="31" customFormat="1" x14ac:dyDescent="0.25">
      <c r="A332" s="35"/>
      <c r="B332" s="51" t="s">
        <v>226</v>
      </c>
      <c r="C332" s="35">
        <v>4</v>
      </c>
      <c r="D332" s="55">
        <v>23.636699999999998</v>
      </c>
      <c r="E332" s="102">
        <v>702</v>
      </c>
      <c r="F332" s="171">
        <v>423758</v>
      </c>
      <c r="G332" s="41">
        <v>100</v>
      </c>
      <c r="H332" s="50">
        <f t="shared" si="76"/>
        <v>423758</v>
      </c>
      <c r="I332" s="50">
        <f t="shared" si="75"/>
        <v>0</v>
      </c>
      <c r="J332" s="50">
        <f t="shared" si="66"/>
        <v>603.6438746438746</v>
      </c>
      <c r="K332" s="50">
        <f t="shared" si="77"/>
        <v>1794.1276647313568</v>
      </c>
      <c r="L332" s="50">
        <f t="shared" si="78"/>
        <v>1812131.7761803723</v>
      </c>
      <c r="M332" s="50"/>
      <c r="N332" s="50">
        <f t="shared" si="79"/>
        <v>1812131.7761803723</v>
      </c>
      <c r="O332" s="114"/>
      <c r="P332" s="95"/>
      <c r="Q332" s="95"/>
      <c r="R332" s="33"/>
      <c r="S332" s="33"/>
    </row>
    <row r="333" spans="1:19" s="31" customFormat="1" x14ac:dyDescent="0.25">
      <c r="A333" s="35"/>
      <c r="B333" s="51" t="s">
        <v>227</v>
      </c>
      <c r="C333" s="35">
        <v>4</v>
      </c>
      <c r="D333" s="55">
        <v>35.176200000000001</v>
      </c>
      <c r="E333" s="102">
        <v>1224</v>
      </c>
      <c r="F333" s="171">
        <v>653081.59999999998</v>
      </c>
      <c r="G333" s="41">
        <v>100</v>
      </c>
      <c r="H333" s="50">
        <f t="shared" si="76"/>
        <v>653081.59999999998</v>
      </c>
      <c r="I333" s="50">
        <f t="shared" si="75"/>
        <v>0</v>
      </c>
      <c r="J333" s="50">
        <f t="shared" si="66"/>
        <v>533.56339869281044</v>
      </c>
      <c r="K333" s="50">
        <f t="shared" si="77"/>
        <v>1864.2081406824209</v>
      </c>
      <c r="L333" s="50">
        <f t="shared" si="78"/>
        <v>2098569.3722394705</v>
      </c>
      <c r="M333" s="50"/>
      <c r="N333" s="50">
        <f t="shared" si="79"/>
        <v>2098569.3722394705</v>
      </c>
      <c r="O333" s="114"/>
      <c r="P333" s="95"/>
      <c r="Q333" s="95"/>
      <c r="R333" s="33"/>
      <c r="S333" s="33"/>
    </row>
    <row r="334" spans="1:19" s="31" customFormat="1" x14ac:dyDescent="0.25">
      <c r="A334" s="35"/>
      <c r="B334" s="51" t="s">
        <v>228</v>
      </c>
      <c r="C334" s="35">
        <v>4</v>
      </c>
      <c r="D334" s="55">
        <v>33.835300000000004</v>
      </c>
      <c r="E334" s="102">
        <v>1434</v>
      </c>
      <c r="F334" s="171">
        <v>946065.7</v>
      </c>
      <c r="G334" s="41">
        <v>100</v>
      </c>
      <c r="H334" s="50">
        <f t="shared" si="76"/>
        <v>946065.7</v>
      </c>
      <c r="I334" s="50">
        <f t="shared" si="75"/>
        <v>0</v>
      </c>
      <c r="J334" s="50">
        <f t="shared" si="66"/>
        <v>659.73898186889812</v>
      </c>
      <c r="K334" s="50">
        <f t="shared" si="77"/>
        <v>1738.0325575063334</v>
      </c>
      <c r="L334" s="50">
        <f t="shared" si="78"/>
        <v>2052488.9721142214</v>
      </c>
      <c r="M334" s="50"/>
      <c r="N334" s="50">
        <f t="shared" si="79"/>
        <v>2052488.9721142214</v>
      </c>
      <c r="O334" s="114"/>
      <c r="P334" s="95"/>
      <c r="Q334" s="95"/>
      <c r="R334" s="33"/>
      <c r="S334" s="33"/>
    </row>
    <row r="335" spans="1:19" s="31" customFormat="1" x14ac:dyDescent="0.25">
      <c r="A335" s="35"/>
      <c r="B335" s="51" t="s">
        <v>769</v>
      </c>
      <c r="C335" s="35">
        <v>4</v>
      </c>
      <c r="D335" s="55">
        <v>47.278100000000009</v>
      </c>
      <c r="E335" s="102">
        <v>2451</v>
      </c>
      <c r="F335" s="171">
        <v>1921993.2</v>
      </c>
      <c r="G335" s="41">
        <v>100</v>
      </c>
      <c r="H335" s="50">
        <f t="shared" si="76"/>
        <v>1921993.2</v>
      </c>
      <c r="I335" s="50">
        <f t="shared" si="75"/>
        <v>0</v>
      </c>
      <c r="J335" s="50">
        <f t="shared" si="66"/>
        <v>784.16695226438185</v>
      </c>
      <c r="K335" s="50">
        <f t="shared" si="77"/>
        <v>1613.6045871108495</v>
      </c>
      <c r="L335" s="50">
        <f t="shared" si="78"/>
        <v>2344348.965124791</v>
      </c>
      <c r="M335" s="50"/>
      <c r="N335" s="50">
        <f t="shared" si="79"/>
        <v>2344348.965124791</v>
      </c>
      <c r="O335" s="114"/>
      <c r="P335" s="95"/>
      <c r="Q335" s="95"/>
      <c r="R335" s="33"/>
      <c r="S335" s="33"/>
    </row>
    <row r="336" spans="1:19" s="31" customFormat="1" x14ac:dyDescent="0.25">
      <c r="A336" s="35"/>
      <c r="B336" s="51" t="s">
        <v>229</v>
      </c>
      <c r="C336" s="35">
        <v>4</v>
      </c>
      <c r="D336" s="55">
        <v>17.511099999999999</v>
      </c>
      <c r="E336" s="102">
        <v>477</v>
      </c>
      <c r="F336" s="171">
        <v>350527.1</v>
      </c>
      <c r="G336" s="41">
        <v>100</v>
      </c>
      <c r="H336" s="50">
        <f t="shared" si="76"/>
        <v>350527.1</v>
      </c>
      <c r="I336" s="50">
        <f t="shared" si="75"/>
        <v>0</v>
      </c>
      <c r="J336" s="50">
        <f t="shared" si="66"/>
        <v>734.85765199161426</v>
      </c>
      <c r="K336" s="50">
        <f t="shared" si="77"/>
        <v>1662.9138873836173</v>
      </c>
      <c r="L336" s="50">
        <f t="shared" si="78"/>
        <v>1599831.2098323386</v>
      </c>
      <c r="M336" s="50"/>
      <c r="N336" s="50">
        <f t="shared" si="79"/>
        <v>1599831.2098323386</v>
      </c>
      <c r="O336" s="114"/>
      <c r="P336" s="95"/>
      <c r="Q336" s="95"/>
      <c r="R336" s="33"/>
      <c r="S336" s="33"/>
    </row>
    <row r="337" spans="1:19" s="31" customFormat="1" x14ac:dyDescent="0.25">
      <c r="A337" s="35"/>
      <c r="B337" s="51" t="s">
        <v>230</v>
      </c>
      <c r="C337" s="35">
        <v>4</v>
      </c>
      <c r="D337" s="55">
        <v>48.5259</v>
      </c>
      <c r="E337" s="102">
        <v>2947</v>
      </c>
      <c r="F337" s="171">
        <v>3878063.9</v>
      </c>
      <c r="G337" s="41">
        <v>100</v>
      </c>
      <c r="H337" s="50">
        <f t="shared" si="76"/>
        <v>3878063.9</v>
      </c>
      <c r="I337" s="50">
        <f t="shared" si="75"/>
        <v>0</v>
      </c>
      <c r="J337" s="50">
        <f t="shared" si="66"/>
        <v>1315.9361723786901</v>
      </c>
      <c r="K337" s="50">
        <f t="shared" si="77"/>
        <v>1081.8353669965413</v>
      </c>
      <c r="L337" s="50">
        <f t="shared" si="78"/>
        <v>2072750.1329653864</v>
      </c>
      <c r="M337" s="50"/>
      <c r="N337" s="50">
        <f t="shared" si="79"/>
        <v>2072750.1329653864</v>
      </c>
      <c r="O337" s="114"/>
      <c r="P337" s="95"/>
      <c r="Q337" s="95"/>
      <c r="R337" s="33"/>
      <c r="S337" s="33"/>
    </row>
    <row r="338" spans="1:19" s="31" customFormat="1" x14ac:dyDescent="0.25">
      <c r="A338" s="35"/>
      <c r="B338" s="51"/>
      <c r="C338" s="35"/>
      <c r="D338" s="55">
        <v>0</v>
      </c>
      <c r="E338" s="104"/>
      <c r="F338" s="42"/>
      <c r="G338" s="41"/>
      <c r="H338" s="42"/>
      <c r="I338" s="32"/>
      <c r="J338" s="32"/>
      <c r="K338" s="50"/>
      <c r="L338" s="50"/>
      <c r="M338" s="50"/>
      <c r="N338" s="50"/>
      <c r="O338" s="114"/>
      <c r="P338" s="95"/>
      <c r="Q338" s="95"/>
      <c r="R338" s="33"/>
      <c r="S338" s="33"/>
    </row>
    <row r="339" spans="1:19" s="31" customFormat="1" x14ac:dyDescent="0.25">
      <c r="A339" s="30" t="s">
        <v>231</v>
      </c>
      <c r="B339" s="43" t="s">
        <v>2</v>
      </c>
      <c r="C339" s="44"/>
      <c r="D339" s="3">
        <v>999.91469999999981</v>
      </c>
      <c r="E339" s="105">
        <f>E340</f>
        <v>56747</v>
      </c>
      <c r="F339" s="37">
        <f t="shared" ref="F339" si="80">F341</f>
        <v>0</v>
      </c>
      <c r="G339" s="37"/>
      <c r="H339" s="37">
        <f>H341</f>
        <v>13633546.949999999</v>
      </c>
      <c r="I339" s="37">
        <f>I341</f>
        <v>-13633546.949999999</v>
      </c>
      <c r="J339" s="37"/>
      <c r="K339" s="50"/>
      <c r="L339" s="50"/>
      <c r="M339" s="46">
        <f>M341</f>
        <v>26112364.124464385</v>
      </c>
      <c r="N339" s="37">
        <f t="shared" si="79"/>
        <v>26112364.124464385</v>
      </c>
      <c r="O339" s="114"/>
      <c r="P339" s="95"/>
      <c r="Q339" s="95"/>
      <c r="R339" s="33"/>
      <c r="S339" s="33"/>
    </row>
    <row r="340" spans="1:19" s="31" customFormat="1" x14ac:dyDescent="0.25">
      <c r="A340" s="30" t="s">
        <v>231</v>
      </c>
      <c r="B340" s="43" t="s">
        <v>3</v>
      </c>
      <c r="C340" s="44"/>
      <c r="D340" s="3">
        <v>999.91469999999981</v>
      </c>
      <c r="E340" s="105">
        <f>SUM(E342:E369)</f>
        <v>56747</v>
      </c>
      <c r="F340" s="37">
        <f t="shared" ref="F340" si="81">SUM(F342:F369)</f>
        <v>92613094.599999994</v>
      </c>
      <c r="G340" s="37"/>
      <c r="H340" s="37">
        <f>SUM(H342:H369)</f>
        <v>65346000.700000003</v>
      </c>
      <c r="I340" s="37">
        <f>SUM(I342:I369)</f>
        <v>27267093.899999999</v>
      </c>
      <c r="J340" s="37"/>
      <c r="K340" s="50"/>
      <c r="L340" s="37">
        <f>SUM(L342:L369)</f>
        <v>58437137.714362122</v>
      </c>
      <c r="M340" s="50"/>
      <c r="N340" s="37">
        <f t="shared" si="79"/>
        <v>58437137.714362122</v>
      </c>
      <c r="O340" s="114"/>
      <c r="P340" s="95"/>
      <c r="Q340" s="95"/>
      <c r="R340" s="33"/>
      <c r="S340" s="33"/>
    </row>
    <row r="341" spans="1:19" s="31" customFormat="1" x14ac:dyDescent="0.25">
      <c r="A341" s="35"/>
      <c r="B341" s="51" t="s">
        <v>26</v>
      </c>
      <c r="C341" s="35">
        <v>2</v>
      </c>
      <c r="D341" s="55">
        <v>0</v>
      </c>
      <c r="E341" s="106"/>
      <c r="F341" s="50"/>
      <c r="G341" s="41">
        <v>25</v>
      </c>
      <c r="H341" s="50">
        <f>F358*G341/100</f>
        <v>13633546.949999999</v>
      </c>
      <c r="I341" s="50">
        <f t="shared" ref="I341:I369" si="82">F341-H341</f>
        <v>-13633546.949999999</v>
      </c>
      <c r="J341" s="50"/>
      <c r="K341" s="50"/>
      <c r="L341" s="50"/>
      <c r="M341" s="50">
        <f>($L$7*$L$8*E339/$L$10)+($L$7*$L$9*D339/$L$11)</f>
        <v>26112364.124464385</v>
      </c>
      <c r="N341" s="50">
        <f t="shared" si="79"/>
        <v>26112364.124464385</v>
      </c>
      <c r="O341" s="114"/>
      <c r="P341" s="95"/>
      <c r="Q341" s="95"/>
      <c r="R341" s="33"/>
      <c r="S341" s="33"/>
    </row>
    <row r="342" spans="1:19" s="31" customFormat="1" x14ac:dyDescent="0.25">
      <c r="A342" s="35"/>
      <c r="B342" s="51" t="s">
        <v>232</v>
      </c>
      <c r="C342" s="35">
        <v>4</v>
      </c>
      <c r="D342" s="55">
        <v>11.5388</v>
      </c>
      <c r="E342" s="102">
        <v>369</v>
      </c>
      <c r="F342" s="172">
        <v>837049.2</v>
      </c>
      <c r="G342" s="41">
        <v>100</v>
      </c>
      <c r="H342" s="50">
        <f t="shared" ref="H342:H369" si="83">F342*G342/100</f>
        <v>837049.2</v>
      </c>
      <c r="I342" s="50">
        <f t="shared" si="82"/>
        <v>0</v>
      </c>
      <c r="J342" s="50">
        <f t="shared" ref="J342:J405" si="84">F342/E342</f>
        <v>2268.4260162601627</v>
      </c>
      <c r="K342" s="50">
        <f t="shared" ref="K342:K369" si="85">$J$11*$J$19-J342</f>
        <v>129.34552311506877</v>
      </c>
      <c r="L342" s="50">
        <f t="shared" ref="L342:L369" si="86">IF(K342&gt;0,$J$7*$J$8*(K342/$K$19),0)+$J$7*$J$9*(E342/$E$19)+$J$7*$J$10*(D342/$D$19)</f>
        <v>287622.28655419906</v>
      </c>
      <c r="M342" s="50"/>
      <c r="N342" s="50">
        <f t="shared" si="79"/>
        <v>287622.28655419906</v>
      </c>
      <c r="O342" s="114"/>
      <c r="P342" s="95"/>
      <c r="Q342" s="95"/>
      <c r="R342" s="33"/>
      <c r="S342" s="33"/>
    </row>
    <row r="343" spans="1:19" s="31" customFormat="1" x14ac:dyDescent="0.25">
      <c r="A343" s="35"/>
      <c r="B343" s="51" t="s">
        <v>233</v>
      </c>
      <c r="C343" s="35">
        <v>4</v>
      </c>
      <c r="D343" s="55">
        <v>28.083100000000002</v>
      </c>
      <c r="E343" s="102">
        <v>1153</v>
      </c>
      <c r="F343" s="172">
        <v>772710.2</v>
      </c>
      <c r="G343" s="41">
        <v>100</v>
      </c>
      <c r="H343" s="50">
        <f t="shared" si="83"/>
        <v>772710.2</v>
      </c>
      <c r="I343" s="50">
        <f t="shared" si="82"/>
        <v>0</v>
      </c>
      <c r="J343" s="50">
        <f t="shared" si="84"/>
        <v>670.17363399826536</v>
      </c>
      <c r="K343" s="50">
        <f t="shared" si="85"/>
        <v>1727.5979053769661</v>
      </c>
      <c r="L343" s="50">
        <f t="shared" si="86"/>
        <v>1923196.2031210237</v>
      </c>
      <c r="M343" s="50"/>
      <c r="N343" s="50">
        <f t="shared" si="79"/>
        <v>1923196.2031210237</v>
      </c>
      <c r="O343" s="114"/>
      <c r="P343" s="95"/>
      <c r="Q343" s="95"/>
      <c r="R343" s="33"/>
      <c r="S343" s="33"/>
    </row>
    <row r="344" spans="1:19" s="31" customFormat="1" x14ac:dyDescent="0.25">
      <c r="A344" s="35"/>
      <c r="B344" s="51" t="s">
        <v>30</v>
      </c>
      <c r="C344" s="35">
        <v>4</v>
      </c>
      <c r="D344" s="55">
        <v>59.606300000000005</v>
      </c>
      <c r="E344" s="102">
        <v>3588</v>
      </c>
      <c r="F344" s="172">
        <v>3137977.5</v>
      </c>
      <c r="G344" s="41">
        <v>100</v>
      </c>
      <c r="H344" s="50">
        <f t="shared" si="83"/>
        <v>3137977.5</v>
      </c>
      <c r="I344" s="50">
        <f t="shared" si="82"/>
        <v>0</v>
      </c>
      <c r="J344" s="50">
        <f t="shared" si="84"/>
        <v>874.57566889632108</v>
      </c>
      <c r="K344" s="50">
        <f t="shared" si="85"/>
        <v>1523.1958704789104</v>
      </c>
      <c r="L344" s="50">
        <f t="shared" si="86"/>
        <v>2693783.872827529</v>
      </c>
      <c r="M344" s="50"/>
      <c r="N344" s="50">
        <f t="shared" si="79"/>
        <v>2693783.872827529</v>
      </c>
      <c r="O344" s="114"/>
      <c r="P344" s="95"/>
      <c r="Q344" s="95"/>
      <c r="R344" s="33"/>
      <c r="S344" s="33"/>
    </row>
    <row r="345" spans="1:19" s="31" customFormat="1" x14ac:dyDescent="0.25">
      <c r="A345" s="35"/>
      <c r="B345" s="51" t="s">
        <v>234</v>
      </c>
      <c r="C345" s="35">
        <v>4</v>
      </c>
      <c r="D345" s="55">
        <v>51.997199999999999</v>
      </c>
      <c r="E345" s="102">
        <v>2279</v>
      </c>
      <c r="F345" s="172">
        <v>1110178.1000000001</v>
      </c>
      <c r="G345" s="41">
        <v>100</v>
      </c>
      <c r="H345" s="50">
        <f t="shared" si="83"/>
        <v>1110178.1000000001</v>
      </c>
      <c r="I345" s="50">
        <f t="shared" si="82"/>
        <v>0</v>
      </c>
      <c r="J345" s="50">
        <f t="shared" si="84"/>
        <v>487.13387450636247</v>
      </c>
      <c r="K345" s="50">
        <f t="shared" si="85"/>
        <v>1910.637664868869</v>
      </c>
      <c r="L345" s="50">
        <f t="shared" si="86"/>
        <v>2560985.5895348354</v>
      </c>
      <c r="M345" s="50"/>
      <c r="N345" s="50">
        <f t="shared" si="79"/>
        <v>2560985.5895348354</v>
      </c>
      <c r="O345" s="114"/>
      <c r="P345" s="95"/>
      <c r="Q345" s="95"/>
      <c r="R345" s="33"/>
      <c r="S345" s="33"/>
    </row>
    <row r="346" spans="1:19" s="31" customFormat="1" x14ac:dyDescent="0.25">
      <c r="A346" s="35"/>
      <c r="B346" s="51" t="s">
        <v>235</v>
      </c>
      <c r="C346" s="35">
        <v>4</v>
      </c>
      <c r="D346" s="55">
        <v>25.761199999999999</v>
      </c>
      <c r="E346" s="102">
        <v>913</v>
      </c>
      <c r="F346" s="172">
        <v>795509.3</v>
      </c>
      <c r="G346" s="41">
        <v>100</v>
      </c>
      <c r="H346" s="50">
        <f t="shared" si="83"/>
        <v>795509.3</v>
      </c>
      <c r="I346" s="50">
        <f t="shared" si="82"/>
        <v>0</v>
      </c>
      <c r="J346" s="50">
        <f t="shared" si="84"/>
        <v>871.31358159912384</v>
      </c>
      <c r="K346" s="50">
        <f t="shared" si="85"/>
        <v>1526.4579577761076</v>
      </c>
      <c r="L346" s="50">
        <f t="shared" si="86"/>
        <v>1672633.3675994503</v>
      </c>
      <c r="M346" s="50"/>
      <c r="N346" s="50">
        <f t="shared" si="79"/>
        <v>1672633.3675994503</v>
      </c>
      <c r="O346" s="114"/>
      <c r="P346" s="95"/>
      <c r="Q346" s="95"/>
      <c r="R346" s="33"/>
      <c r="S346" s="33"/>
    </row>
    <row r="347" spans="1:19" s="31" customFormat="1" x14ac:dyDescent="0.25">
      <c r="A347" s="35"/>
      <c r="B347" s="51" t="s">
        <v>231</v>
      </c>
      <c r="C347" s="35">
        <v>4</v>
      </c>
      <c r="D347" s="55">
        <v>32.075200000000002</v>
      </c>
      <c r="E347" s="102">
        <v>1955</v>
      </c>
      <c r="F347" s="172">
        <v>983862.3</v>
      </c>
      <c r="G347" s="41">
        <v>100</v>
      </c>
      <c r="H347" s="50">
        <f t="shared" si="83"/>
        <v>983862.3</v>
      </c>
      <c r="I347" s="50">
        <f t="shared" si="82"/>
        <v>0</v>
      </c>
      <c r="J347" s="50">
        <f t="shared" si="84"/>
        <v>503.25437340153456</v>
      </c>
      <c r="K347" s="50">
        <f t="shared" si="85"/>
        <v>1894.5171659736968</v>
      </c>
      <c r="L347" s="50">
        <f t="shared" si="86"/>
        <v>2328205.5437970506</v>
      </c>
      <c r="M347" s="50"/>
      <c r="N347" s="50">
        <f t="shared" si="79"/>
        <v>2328205.5437970506</v>
      </c>
      <c r="O347" s="114"/>
      <c r="P347" s="95"/>
      <c r="Q347" s="95"/>
      <c r="R347" s="33"/>
      <c r="S347" s="33"/>
    </row>
    <row r="348" spans="1:19" s="31" customFormat="1" x14ac:dyDescent="0.25">
      <c r="A348" s="35"/>
      <c r="B348" s="51" t="s">
        <v>236</v>
      </c>
      <c r="C348" s="35">
        <v>4</v>
      </c>
      <c r="D348" s="55">
        <v>30.424000000000003</v>
      </c>
      <c r="E348" s="102">
        <v>845</v>
      </c>
      <c r="F348" s="172">
        <v>502222.3</v>
      </c>
      <c r="G348" s="41">
        <v>100</v>
      </c>
      <c r="H348" s="50">
        <f t="shared" si="83"/>
        <v>502222.3</v>
      </c>
      <c r="I348" s="50">
        <f t="shared" si="82"/>
        <v>0</v>
      </c>
      <c r="J348" s="50">
        <f t="shared" si="84"/>
        <v>594.3459171597633</v>
      </c>
      <c r="K348" s="50">
        <f t="shared" si="85"/>
        <v>1803.4256222154681</v>
      </c>
      <c r="L348" s="50">
        <f t="shared" si="86"/>
        <v>1904509.7891106298</v>
      </c>
      <c r="M348" s="50"/>
      <c r="N348" s="50">
        <f t="shared" si="79"/>
        <v>1904509.7891106298</v>
      </c>
      <c r="O348" s="114"/>
      <c r="P348" s="95"/>
      <c r="Q348" s="95"/>
      <c r="R348" s="33"/>
      <c r="S348" s="33"/>
    </row>
    <row r="349" spans="1:19" s="31" customFormat="1" x14ac:dyDescent="0.25">
      <c r="A349" s="35"/>
      <c r="B349" s="51" t="s">
        <v>237</v>
      </c>
      <c r="C349" s="35">
        <v>4</v>
      </c>
      <c r="D349" s="55">
        <v>44.851599999999998</v>
      </c>
      <c r="E349" s="102">
        <v>1483</v>
      </c>
      <c r="F349" s="172">
        <v>1112806.8999999999</v>
      </c>
      <c r="G349" s="41">
        <v>100</v>
      </c>
      <c r="H349" s="50">
        <f t="shared" si="83"/>
        <v>1112806.8999999999</v>
      </c>
      <c r="I349" s="50">
        <f t="shared" si="82"/>
        <v>0</v>
      </c>
      <c r="J349" s="50">
        <f t="shared" si="84"/>
        <v>750.37552258934591</v>
      </c>
      <c r="K349" s="50">
        <f t="shared" si="85"/>
        <v>1647.3960167858854</v>
      </c>
      <c r="L349" s="50">
        <f t="shared" si="86"/>
        <v>2060665.1947947941</v>
      </c>
      <c r="M349" s="50"/>
      <c r="N349" s="50">
        <f t="shared" si="79"/>
        <v>2060665.1947947941</v>
      </c>
      <c r="O349" s="114"/>
      <c r="P349" s="95"/>
      <c r="Q349" s="95"/>
      <c r="R349" s="33"/>
      <c r="S349" s="33"/>
    </row>
    <row r="350" spans="1:19" s="31" customFormat="1" x14ac:dyDescent="0.25">
      <c r="A350" s="35"/>
      <c r="B350" s="51" t="s">
        <v>770</v>
      </c>
      <c r="C350" s="35">
        <v>4</v>
      </c>
      <c r="D350" s="55">
        <v>31.656999999999996</v>
      </c>
      <c r="E350" s="102">
        <v>1199</v>
      </c>
      <c r="F350" s="172">
        <v>896796.9</v>
      </c>
      <c r="G350" s="41">
        <v>100</v>
      </c>
      <c r="H350" s="50">
        <f t="shared" si="83"/>
        <v>896796.9</v>
      </c>
      <c r="I350" s="50">
        <f t="shared" si="82"/>
        <v>0</v>
      </c>
      <c r="J350" s="50">
        <f t="shared" si="84"/>
        <v>747.95404503753127</v>
      </c>
      <c r="K350" s="50">
        <f t="shared" si="85"/>
        <v>1649.8174943377003</v>
      </c>
      <c r="L350" s="50">
        <f t="shared" si="86"/>
        <v>1895855.5300413631</v>
      </c>
      <c r="M350" s="50"/>
      <c r="N350" s="50">
        <f t="shared" si="79"/>
        <v>1895855.5300413631</v>
      </c>
      <c r="O350" s="114"/>
      <c r="P350" s="95"/>
      <c r="Q350" s="95"/>
      <c r="R350" s="33"/>
      <c r="S350" s="33"/>
    </row>
    <row r="351" spans="1:19" s="31" customFormat="1" x14ac:dyDescent="0.25">
      <c r="A351" s="35"/>
      <c r="B351" s="51" t="s">
        <v>771</v>
      </c>
      <c r="C351" s="35">
        <v>4</v>
      </c>
      <c r="D351" s="55">
        <v>21.204299999999996</v>
      </c>
      <c r="E351" s="102">
        <v>1242</v>
      </c>
      <c r="F351" s="172">
        <v>790954.3</v>
      </c>
      <c r="G351" s="41">
        <v>100</v>
      </c>
      <c r="H351" s="50">
        <f t="shared" si="83"/>
        <v>790954.3</v>
      </c>
      <c r="I351" s="50">
        <f t="shared" si="82"/>
        <v>0</v>
      </c>
      <c r="J351" s="50">
        <f t="shared" si="84"/>
        <v>636.83921095008054</v>
      </c>
      <c r="K351" s="50">
        <f t="shared" si="85"/>
        <v>1760.9323284251509</v>
      </c>
      <c r="L351" s="50">
        <f t="shared" si="86"/>
        <v>1935856.7007080526</v>
      </c>
      <c r="M351" s="50"/>
      <c r="N351" s="50">
        <f t="shared" si="79"/>
        <v>1935856.7007080526</v>
      </c>
      <c r="O351" s="114"/>
      <c r="P351" s="95"/>
      <c r="Q351" s="95"/>
      <c r="R351" s="33"/>
      <c r="S351" s="33"/>
    </row>
    <row r="352" spans="1:19" s="31" customFormat="1" x14ac:dyDescent="0.25">
      <c r="A352" s="35"/>
      <c r="B352" s="51" t="s">
        <v>238</v>
      </c>
      <c r="C352" s="35">
        <v>4</v>
      </c>
      <c r="D352" s="55">
        <v>60.041400000000003</v>
      </c>
      <c r="E352" s="102">
        <v>1441</v>
      </c>
      <c r="F352" s="172">
        <v>985909.7</v>
      </c>
      <c r="G352" s="41">
        <v>100</v>
      </c>
      <c r="H352" s="50">
        <f t="shared" si="83"/>
        <v>985909.7</v>
      </c>
      <c r="I352" s="50">
        <f t="shared" si="82"/>
        <v>0</v>
      </c>
      <c r="J352" s="50">
        <f t="shared" si="84"/>
        <v>684.18438584316448</v>
      </c>
      <c r="K352" s="50">
        <f t="shared" si="85"/>
        <v>1713.5871535320671</v>
      </c>
      <c r="L352" s="50">
        <f t="shared" si="86"/>
        <v>2193337.7358225104</v>
      </c>
      <c r="M352" s="50"/>
      <c r="N352" s="50">
        <f t="shared" si="79"/>
        <v>2193337.7358225104</v>
      </c>
      <c r="O352" s="114"/>
      <c r="P352" s="95"/>
      <c r="Q352" s="95"/>
      <c r="R352" s="33"/>
      <c r="S352" s="33"/>
    </row>
    <row r="353" spans="1:19" s="31" customFormat="1" x14ac:dyDescent="0.25">
      <c r="A353" s="35"/>
      <c r="B353" s="51" t="s">
        <v>239</v>
      </c>
      <c r="C353" s="35">
        <v>4</v>
      </c>
      <c r="D353" s="55">
        <v>21.527699999999999</v>
      </c>
      <c r="E353" s="102">
        <v>1325</v>
      </c>
      <c r="F353" s="172">
        <v>707583.8</v>
      </c>
      <c r="G353" s="41">
        <v>100</v>
      </c>
      <c r="H353" s="50">
        <f t="shared" si="83"/>
        <v>707583.8</v>
      </c>
      <c r="I353" s="50">
        <f t="shared" si="82"/>
        <v>0</v>
      </c>
      <c r="J353" s="50">
        <f t="shared" si="84"/>
        <v>534.02550943396227</v>
      </c>
      <c r="K353" s="50">
        <f t="shared" si="85"/>
        <v>1863.7460299412692</v>
      </c>
      <c r="L353" s="50">
        <f t="shared" si="86"/>
        <v>2046561.2915745981</v>
      </c>
      <c r="M353" s="50"/>
      <c r="N353" s="50">
        <f t="shared" si="79"/>
        <v>2046561.2915745981</v>
      </c>
      <c r="O353" s="114"/>
      <c r="P353" s="95"/>
      <c r="Q353" s="95"/>
      <c r="R353" s="33"/>
      <c r="S353" s="33"/>
    </row>
    <row r="354" spans="1:19" s="31" customFormat="1" x14ac:dyDescent="0.25">
      <c r="A354" s="35"/>
      <c r="B354" s="51" t="s">
        <v>772</v>
      </c>
      <c r="C354" s="35">
        <v>4</v>
      </c>
      <c r="D354" s="55">
        <v>46.965600000000009</v>
      </c>
      <c r="E354" s="102">
        <v>2145</v>
      </c>
      <c r="F354" s="172">
        <v>1586463.6</v>
      </c>
      <c r="G354" s="41">
        <v>100</v>
      </c>
      <c r="H354" s="50">
        <f t="shared" si="83"/>
        <v>1586463.6</v>
      </c>
      <c r="I354" s="50">
        <f t="shared" si="82"/>
        <v>0</v>
      </c>
      <c r="J354" s="50">
        <f t="shared" si="84"/>
        <v>739.61006993006993</v>
      </c>
      <c r="K354" s="50">
        <f t="shared" si="85"/>
        <v>1658.1614694451614</v>
      </c>
      <c r="L354" s="50">
        <f t="shared" si="86"/>
        <v>2284878.4929153081</v>
      </c>
      <c r="M354" s="50"/>
      <c r="N354" s="50">
        <f t="shared" si="79"/>
        <v>2284878.4929153081</v>
      </c>
      <c r="O354" s="114"/>
      <c r="P354" s="95"/>
      <c r="Q354" s="95"/>
      <c r="R354" s="33"/>
      <c r="S354" s="33"/>
    </row>
    <row r="355" spans="1:19" s="31" customFormat="1" x14ac:dyDescent="0.25">
      <c r="A355" s="35"/>
      <c r="B355" s="51" t="s">
        <v>240</v>
      </c>
      <c r="C355" s="35">
        <v>4</v>
      </c>
      <c r="D355" s="55">
        <v>29.545500000000004</v>
      </c>
      <c r="E355" s="102">
        <v>886</v>
      </c>
      <c r="F355" s="172">
        <v>484886.7</v>
      </c>
      <c r="G355" s="41">
        <v>100</v>
      </c>
      <c r="H355" s="50">
        <f t="shared" si="83"/>
        <v>484886.7</v>
      </c>
      <c r="I355" s="50">
        <f t="shared" si="82"/>
        <v>0</v>
      </c>
      <c r="J355" s="50">
        <f t="shared" si="84"/>
        <v>547.27618510158015</v>
      </c>
      <c r="K355" s="50">
        <f t="shared" si="85"/>
        <v>1850.4953542736512</v>
      </c>
      <c r="L355" s="50">
        <f t="shared" si="86"/>
        <v>1949901.4777954505</v>
      </c>
      <c r="M355" s="50"/>
      <c r="N355" s="50">
        <f t="shared" si="79"/>
        <v>1949901.4777954505</v>
      </c>
      <c r="O355" s="114"/>
      <c r="P355" s="95"/>
      <c r="Q355" s="95"/>
      <c r="R355" s="33"/>
      <c r="S355" s="33"/>
    </row>
    <row r="356" spans="1:19" s="31" customFormat="1" x14ac:dyDescent="0.25">
      <c r="A356" s="35"/>
      <c r="B356" s="51" t="s">
        <v>241</v>
      </c>
      <c r="C356" s="35">
        <v>4</v>
      </c>
      <c r="D356" s="55">
        <v>52.421900000000001</v>
      </c>
      <c r="E356" s="102">
        <v>2210</v>
      </c>
      <c r="F356" s="172">
        <v>1015626</v>
      </c>
      <c r="G356" s="41">
        <v>100</v>
      </c>
      <c r="H356" s="50">
        <f t="shared" si="83"/>
        <v>1015626</v>
      </c>
      <c r="I356" s="50">
        <f t="shared" si="82"/>
        <v>0</v>
      </c>
      <c r="J356" s="50">
        <f t="shared" si="84"/>
        <v>459.55927601809952</v>
      </c>
      <c r="K356" s="50">
        <f t="shared" si="85"/>
        <v>1938.2122633571319</v>
      </c>
      <c r="L356" s="50">
        <f t="shared" si="86"/>
        <v>2564777.4657810749</v>
      </c>
      <c r="M356" s="50"/>
      <c r="N356" s="50">
        <f t="shared" si="79"/>
        <v>2564777.4657810749</v>
      </c>
      <c r="O356" s="114"/>
      <c r="P356" s="95"/>
      <c r="Q356" s="95"/>
      <c r="R356" s="33"/>
      <c r="S356" s="33"/>
    </row>
    <row r="357" spans="1:19" s="31" customFormat="1" x14ac:dyDescent="0.25">
      <c r="A357" s="35"/>
      <c r="B357" s="51" t="s">
        <v>242</v>
      </c>
      <c r="C357" s="35">
        <v>4</v>
      </c>
      <c r="D357" s="55">
        <v>38.638800000000003</v>
      </c>
      <c r="E357" s="102">
        <v>2164</v>
      </c>
      <c r="F357" s="172">
        <v>1770952.2</v>
      </c>
      <c r="G357" s="41">
        <v>100</v>
      </c>
      <c r="H357" s="50">
        <f t="shared" si="83"/>
        <v>1770952.2</v>
      </c>
      <c r="I357" s="50">
        <f t="shared" si="82"/>
        <v>0</v>
      </c>
      <c r="J357" s="50">
        <f t="shared" si="84"/>
        <v>818.36977818853973</v>
      </c>
      <c r="K357" s="50">
        <f t="shared" si="85"/>
        <v>1579.4017611866916</v>
      </c>
      <c r="L357" s="50">
        <f t="shared" si="86"/>
        <v>2176490.1359803351</v>
      </c>
      <c r="M357" s="50"/>
      <c r="N357" s="50">
        <f t="shared" si="79"/>
        <v>2176490.1359803351</v>
      </c>
      <c r="O357" s="114"/>
      <c r="P357" s="95"/>
      <c r="Q357" s="95"/>
      <c r="R357" s="33"/>
      <c r="S357" s="33"/>
    </row>
    <row r="358" spans="1:19" s="31" customFormat="1" x14ac:dyDescent="0.25">
      <c r="A358" s="35"/>
      <c r="B358" s="51" t="s">
        <v>243</v>
      </c>
      <c r="C358" s="35">
        <v>3</v>
      </c>
      <c r="D358" s="55">
        <v>11.920599999999999</v>
      </c>
      <c r="E358" s="102">
        <v>10012</v>
      </c>
      <c r="F358" s="172">
        <v>54534187.799999997</v>
      </c>
      <c r="G358" s="41">
        <v>50</v>
      </c>
      <c r="H358" s="50">
        <f t="shared" si="83"/>
        <v>27267093.899999999</v>
      </c>
      <c r="I358" s="50">
        <f t="shared" si="82"/>
        <v>27267093.899999999</v>
      </c>
      <c r="J358" s="50">
        <f t="shared" si="84"/>
        <v>5446.8825209748302</v>
      </c>
      <c r="K358" s="50">
        <f t="shared" si="85"/>
        <v>-3049.1109815995987</v>
      </c>
      <c r="L358" s="50">
        <f t="shared" si="86"/>
        <v>3137715.3284304701</v>
      </c>
      <c r="M358" s="50"/>
      <c r="N358" s="50">
        <f t="shared" si="79"/>
        <v>3137715.3284304701</v>
      </c>
      <c r="O358" s="114"/>
      <c r="P358" s="95"/>
      <c r="Q358" s="95"/>
      <c r="R358" s="33"/>
      <c r="S358" s="33"/>
    </row>
    <row r="359" spans="1:19" s="31" customFormat="1" x14ac:dyDescent="0.25">
      <c r="A359" s="35"/>
      <c r="B359" s="51" t="s">
        <v>244</v>
      </c>
      <c r="C359" s="35">
        <v>4</v>
      </c>
      <c r="D359" s="55">
        <v>15.653800000000002</v>
      </c>
      <c r="E359" s="102">
        <v>612</v>
      </c>
      <c r="F359" s="172">
        <v>221485.6</v>
      </c>
      <c r="G359" s="41">
        <v>100</v>
      </c>
      <c r="H359" s="50">
        <f t="shared" si="83"/>
        <v>221485.6</v>
      </c>
      <c r="I359" s="50">
        <f t="shared" si="82"/>
        <v>0</v>
      </c>
      <c r="J359" s="50">
        <f t="shared" si="84"/>
        <v>361.9045751633987</v>
      </c>
      <c r="K359" s="50">
        <f t="shared" si="85"/>
        <v>2035.8669642118327</v>
      </c>
      <c r="L359" s="50">
        <f t="shared" si="86"/>
        <v>1932224.8783510039</v>
      </c>
      <c r="M359" s="50"/>
      <c r="N359" s="50">
        <f t="shared" si="79"/>
        <v>1932224.8783510039</v>
      </c>
      <c r="O359" s="114"/>
      <c r="P359" s="95"/>
      <c r="Q359" s="95"/>
      <c r="R359" s="33"/>
      <c r="S359" s="33"/>
    </row>
    <row r="360" spans="1:19" s="31" customFormat="1" x14ac:dyDescent="0.25">
      <c r="A360" s="35"/>
      <c r="B360" s="51" t="s">
        <v>245</v>
      </c>
      <c r="C360" s="35">
        <v>4</v>
      </c>
      <c r="D360" s="55">
        <v>83.219699999999989</v>
      </c>
      <c r="E360" s="102">
        <v>5805</v>
      </c>
      <c r="F360" s="172">
        <v>4152198.3</v>
      </c>
      <c r="G360" s="41">
        <v>100</v>
      </c>
      <c r="H360" s="50">
        <f t="shared" si="83"/>
        <v>4152198.3</v>
      </c>
      <c r="I360" s="50">
        <f t="shared" si="82"/>
        <v>0</v>
      </c>
      <c r="J360" s="50">
        <f t="shared" si="84"/>
        <v>715.27963824289407</v>
      </c>
      <c r="K360" s="50">
        <f t="shared" si="85"/>
        <v>1682.4919011323373</v>
      </c>
      <c r="L360" s="50">
        <f t="shared" si="86"/>
        <v>3644566.161505878</v>
      </c>
      <c r="M360" s="50"/>
      <c r="N360" s="50">
        <f t="shared" si="79"/>
        <v>3644566.161505878</v>
      </c>
      <c r="O360" s="114"/>
      <c r="P360" s="95"/>
      <c r="Q360" s="95"/>
      <c r="R360" s="33"/>
      <c r="S360" s="33"/>
    </row>
    <row r="361" spans="1:19" s="31" customFormat="1" x14ac:dyDescent="0.25">
      <c r="A361" s="35"/>
      <c r="B361" s="51" t="s">
        <v>246</v>
      </c>
      <c r="C361" s="35">
        <v>4</v>
      </c>
      <c r="D361" s="55">
        <v>17.054500000000001</v>
      </c>
      <c r="E361" s="102">
        <v>661</v>
      </c>
      <c r="F361" s="172">
        <v>335093.5</v>
      </c>
      <c r="G361" s="41">
        <v>100</v>
      </c>
      <c r="H361" s="50">
        <f t="shared" si="83"/>
        <v>335093.5</v>
      </c>
      <c r="I361" s="50">
        <f t="shared" si="82"/>
        <v>0</v>
      </c>
      <c r="J361" s="50">
        <f t="shared" si="84"/>
        <v>506.94931921331317</v>
      </c>
      <c r="K361" s="50">
        <f t="shared" si="85"/>
        <v>1890.8222201619183</v>
      </c>
      <c r="L361" s="50">
        <f t="shared" si="86"/>
        <v>1838136.9824014115</v>
      </c>
      <c r="M361" s="50"/>
      <c r="N361" s="50">
        <f t="shared" si="79"/>
        <v>1838136.9824014115</v>
      </c>
      <c r="O361" s="114"/>
      <c r="P361" s="95"/>
      <c r="Q361" s="95"/>
      <c r="R361" s="33"/>
      <c r="S361" s="33"/>
    </row>
    <row r="362" spans="1:19" s="31" customFormat="1" x14ac:dyDescent="0.25">
      <c r="A362" s="35"/>
      <c r="B362" s="51" t="s">
        <v>247</v>
      </c>
      <c r="C362" s="35">
        <v>4</v>
      </c>
      <c r="D362" s="55">
        <v>28.305500000000002</v>
      </c>
      <c r="E362" s="102">
        <v>768</v>
      </c>
      <c r="F362" s="172">
        <v>865433</v>
      </c>
      <c r="G362" s="41">
        <v>100</v>
      </c>
      <c r="H362" s="50">
        <f t="shared" si="83"/>
        <v>865433</v>
      </c>
      <c r="I362" s="50">
        <f t="shared" si="82"/>
        <v>0</v>
      </c>
      <c r="J362" s="50">
        <f t="shared" si="84"/>
        <v>1126.8658854166667</v>
      </c>
      <c r="K362" s="50">
        <f t="shared" si="85"/>
        <v>1270.9056539585647</v>
      </c>
      <c r="L362" s="50">
        <f t="shared" si="86"/>
        <v>1436491.0628560688</v>
      </c>
      <c r="M362" s="50"/>
      <c r="N362" s="50">
        <f t="shared" si="79"/>
        <v>1436491.0628560688</v>
      </c>
      <c r="O362" s="114"/>
      <c r="P362" s="95"/>
      <c r="Q362" s="95"/>
      <c r="R362" s="33"/>
      <c r="S362" s="33"/>
    </row>
    <row r="363" spans="1:19" s="31" customFormat="1" x14ac:dyDescent="0.25">
      <c r="A363" s="35"/>
      <c r="B363" s="51" t="s">
        <v>248</v>
      </c>
      <c r="C363" s="35">
        <v>4</v>
      </c>
      <c r="D363" s="55">
        <v>24.119200000000003</v>
      </c>
      <c r="E363" s="102">
        <v>1300</v>
      </c>
      <c r="F363" s="172">
        <v>280930.5</v>
      </c>
      <c r="G363" s="41">
        <v>100</v>
      </c>
      <c r="H363" s="50">
        <f t="shared" si="83"/>
        <v>280930.5</v>
      </c>
      <c r="I363" s="50">
        <f t="shared" si="82"/>
        <v>0</v>
      </c>
      <c r="J363" s="50">
        <f t="shared" si="84"/>
        <v>216.10038461538463</v>
      </c>
      <c r="K363" s="50">
        <f t="shared" si="85"/>
        <v>2181.671154759847</v>
      </c>
      <c r="L363" s="50">
        <f t="shared" si="86"/>
        <v>2312272.3819857351</v>
      </c>
      <c r="M363" s="50"/>
      <c r="N363" s="50">
        <f t="shared" si="79"/>
        <v>2312272.3819857351</v>
      </c>
      <c r="O363" s="114"/>
      <c r="P363" s="95"/>
      <c r="Q363" s="95"/>
      <c r="R363" s="33"/>
      <c r="S363" s="33"/>
    </row>
    <row r="364" spans="1:19" s="31" customFormat="1" x14ac:dyDescent="0.25">
      <c r="A364" s="35"/>
      <c r="B364" s="51" t="s">
        <v>249</v>
      </c>
      <c r="C364" s="35">
        <v>4</v>
      </c>
      <c r="D364" s="55">
        <v>35.9437</v>
      </c>
      <c r="E364" s="102">
        <v>1084</v>
      </c>
      <c r="F364" s="172">
        <v>953927.9</v>
      </c>
      <c r="G364" s="41">
        <v>100</v>
      </c>
      <c r="H364" s="50">
        <f t="shared" si="83"/>
        <v>953927.9</v>
      </c>
      <c r="I364" s="50">
        <f t="shared" si="82"/>
        <v>0</v>
      </c>
      <c r="J364" s="50">
        <f t="shared" si="84"/>
        <v>880.0072878228782</v>
      </c>
      <c r="K364" s="50">
        <f t="shared" si="85"/>
        <v>1517.7642515523532</v>
      </c>
      <c r="L364" s="50">
        <f t="shared" si="86"/>
        <v>1779539.2717426433</v>
      </c>
      <c r="M364" s="50"/>
      <c r="N364" s="50">
        <f t="shared" si="79"/>
        <v>1779539.2717426433</v>
      </c>
      <c r="O364" s="114"/>
      <c r="P364" s="95"/>
      <c r="Q364" s="95"/>
      <c r="R364" s="33"/>
      <c r="S364" s="33"/>
    </row>
    <row r="365" spans="1:19" s="31" customFormat="1" x14ac:dyDescent="0.25">
      <c r="A365" s="35"/>
      <c r="B365" s="51" t="s">
        <v>773</v>
      </c>
      <c r="C365" s="35">
        <v>4</v>
      </c>
      <c r="D365" s="55">
        <v>23.410100000000003</v>
      </c>
      <c r="E365" s="102">
        <v>448</v>
      </c>
      <c r="F365" s="172">
        <v>275285.2</v>
      </c>
      <c r="G365" s="41">
        <v>100</v>
      </c>
      <c r="H365" s="50">
        <f t="shared" si="83"/>
        <v>275285.2</v>
      </c>
      <c r="I365" s="50">
        <f t="shared" si="82"/>
        <v>0</v>
      </c>
      <c r="J365" s="50">
        <f t="shared" si="84"/>
        <v>614.47589285714287</v>
      </c>
      <c r="K365" s="50">
        <f t="shared" si="85"/>
        <v>1783.2956465180887</v>
      </c>
      <c r="L365" s="50">
        <f t="shared" si="86"/>
        <v>1724208.2113727659</v>
      </c>
      <c r="M365" s="50"/>
      <c r="N365" s="50">
        <f t="shared" si="79"/>
        <v>1724208.2113727659</v>
      </c>
      <c r="O365" s="114"/>
      <c r="P365" s="95"/>
      <c r="Q365" s="95"/>
      <c r="R365" s="33"/>
      <c r="S365" s="33"/>
    </row>
    <row r="366" spans="1:19" s="31" customFormat="1" x14ac:dyDescent="0.25">
      <c r="A366" s="35"/>
      <c r="B366" s="51" t="s">
        <v>250</v>
      </c>
      <c r="C366" s="35">
        <v>4</v>
      </c>
      <c r="D366" s="55">
        <v>56.730699999999999</v>
      </c>
      <c r="E366" s="102">
        <v>3043</v>
      </c>
      <c r="F366" s="172">
        <v>2496477.2000000002</v>
      </c>
      <c r="G366" s="41">
        <v>100</v>
      </c>
      <c r="H366" s="50">
        <f t="shared" si="83"/>
        <v>2496477.2000000002</v>
      </c>
      <c r="I366" s="50">
        <f t="shared" si="82"/>
        <v>0</v>
      </c>
      <c r="J366" s="50">
        <f t="shared" si="84"/>
        <v>820.40000000000009</v>
      </c>
      <c r="K366" s="50">
        <f t="shared" si="85"/>
        <v>1577.3715393752314</v>
      </c>
      <c r="L366" s="50">
        <f t="shared" si="86"/>
        <v>2553425.5056963158</v>
      </c>
      <c r="M366" s="50"/>
      <c r="N366" s="50">
        <f t="shared" si="79"/>
        <v>2553425.5056963158</v>
      </c>
      <c r="O366" s="114"/>
      <c r="P366" s="95"/>
      <c r="Q366" s="95"/>
      <c r="R366" s="33"/>
      <c r="S366" s="33"/>
    </row>
    <row r="367" spans="1:19" s="31" customFormat="1" x14ac:dyDescent="0.25">
      <c r="A367" s="35"/>
      <c r="B367" s="51" t="s">
        <v>774</v>
      </c>
      <c r="C367" s="35">
        <v>4</v>
      </c>
      <c r="D367" s="55">
        <v>43.787799999999997</v>
      </c>
      <c r="E367" s="102">
        <v>3303</v>
      </c>
      <c r="F367" s="172">
        <v>2917109.7</v>
      </c>
      <c r="G367" s="41">
        <v>100</v>
      </c>
      <c r="H367" s="50">
        <f t="shared" si="83"/>
        <v>2917109.7</v>
      </c>
      <c r="I367" s="50">
        <f t="shared" si="82"/>
        <v>0</v>
      </c>
      <c r="J367" s="50">
        <f t="shared" si="84"/>
        <v>883.16975476839241</v>
      </c>
      <c r="K367" s="50">
        <f t="shared" si="85"/>
        <v>1514.6017846068389</v>
      </c>
      <c r="L367" s="50">
        <f t="shared" si="86"/>
        <v>2503867.6604045886</v>
      </c>
      <c r="M367" s="50"/>
      <c r="N367" s="50">
        <f t="shared" si="79"/>
        <v>2503867.6604045886</v>
      </c>
      <c r="O367" s="114"/>
      <c r="P367" s="95"/>
      <c r="Q367" s="95"/>
      <c r="R367" s="33"/>
      <c r="S367" s="33"/>
    </row>
    <row r="368" spans="1:19" s="31" customFormat="1" x14ac:dyDescent="0.25">
      <c r="A368" s="35"/>
      <c r="B368" s="51" t="s">
        <v>251</v>
      </c>
      <c r="C368" s="35">
        <v>4</v>
      </c>
      <c r="D368" s="55">
        <v>40.653300000000002</v>
      </c>
      <c r="E368" s="102">
        <v>2828</v>
      </c>
      <c r="F368" s="172">
        <v>6547618.0999999996</v>
      </c>
      <c r="G368" s="41">
        <v>100</v>
      </c>
      <c r="H368" s="50">
        <f t="shared" si="83"/>
        <v>6547618.0999999996</v>
      </c>
      <c r="I368" s="50">
        <f t="shared" si="82"/>
        <v>0</v>
      </c>
      <c r="J368" s="50">
        <f t="shared" si="84"/>
        <v>2315.2822135785004</v>
      </c>
      <c r="K368" s="50">
        <f t="shared" si="85"/>
        <v>82.489325796731009</v>
      </c>
      <c r="L368" s="50">
        <f t="shared" si="86"/>
        <v>1178685.2300501035</v>
      </c>
      <c r="M368" s="50"/>
      <c r="N368" s="50">
        <f t="shared" si="79"/>
        <v>1178685.2300501035</v>
      </c>
      <c r="O368" s="114"/>
      <c r="P368" s="95"/>
      <c r="Q368" s="95"/>
      <c r="R368" s="33"/>
      <c r="S368" s="33"/>
    </row>
    <row r="369" spans="1:19" s="31" customFormat="1" x14ac:dyDescent="0.25">
      <c r="A369" s="35"/>
      <c r="B369" s="51" t="s">
        <v>252</v>
      </c>
      <c r="C369" s="35">
        <v>4</v>
      </c>
      <c r="D369" s="55">
        <v>32.776199999999996</v>
      </c>
      <c r="E369" s="102">
        <v>1686</v>
      </c>
      <c r="F369" s="172">
        <v>1541858.8</v>
      </c>
      <c r="G369" s="41">
        <v>100</v>
      </c>
      <c r="H369" s="50">
        <f t="shared" si="83"/>
        <v>1541858.8</v>
      </c>
      <c r="I369" s="50">
        <f t="shared" si="82"/>
        <v>0</v>
      </c>
      <c r="J369" s="50">
        <f t="shared" si="84"/>
        <v>914.50699881376045</v>
      </c>
      <c r="K369" s="50">
        <f t="shared" si="85"/>
        <v>1483.264540561471</v>
      </c>
      <c r="L369" s="50">
        <f t="shared" si="86"/>
        <v>1916744.3616069318</v>
      </c>
      <c r="M369" s="50"/>
      <c r="N369" s="50">
        <f t="shared" si="79"/>
        <v>1916744.3616069318</v>
      </c>
      <c r="O369" s="114"/>
      <c r="P369" s="95"/>
      <c r="Q369" s="95"/>
      <c r="R369" s="33"/>
      <c r="S369" s="33"/>
    </row>
    <row r="370" spans="1:19" s="31" customFormat="1" x14ac:dyDescent="0.25">
      <c r="A370" s="35"/>
      <c r="B370" s="51"/>
      <c r="C370" s="35"/>
      <c r="D370" s="55">
        <v>0</v>
      </c>
      <c r="E370" s="104"/>
      <c r="F370" s="42"/>
      <c r="G370" s="41"/>
      <c r="H370" s="42"/>
      <c r="I370" s="32"/>
      <c r="J370" s="32"/>
      <c r="K370" s="50"/>
      <c r="L370" s="50"/>
      <c r="M370" s="50"/>
      <c r="N370" s="50"/>
      <c r="O370" s="114"/>
      <c r="P370" s="95"/>
      <c r="Q370" s="95"/>
      <c r="R370" s="33"/>
      <c r="S370" s="33"/>
    </row>
    <row r="371" spans="1:19" s="31" customFormat="1" x14ac:dyDescent="0.25">
      <c r="A371" s="30" t="s">
        <v>253</v>
      </c>
      <c r="B371" s="43" t="s">
        <v>2</v>
      </c>
      <c r="C371" s="44"/>
      <c r="D371" s="3">
        <v>327.73879300000004</v>
      </c>
      <c r="E371" s="105">
        <f>E372</f>
        <v>26234</v>
      </c>
      <c r="F371" s="37">
        <f t="shared" ref="F371" si="87">F373</f>
        <v>0</v>
      </c>
      <c r="G371" s="37"/>
      <c r="H371" s="37">
        <f>H373</f>
        <v>0</v>
      </c>
      <c r="I371" s="37">
        <f>I373</f>
        <v>0</v>
      </c>
      <c r="J371" s="37"/>
      <c r="K371" s="50"/>
      <c r="L371" s="50"/>
      <c r="M371" s="46">
        <f>M373</f>
        <v>10679335.823082767</v>
      </c>
      <c r="N371" s="37">
        <f t="shared" si="79"/>
        <v>10679335.823082767</v>
      </c>
      <c r="O371" s="114"/>
      <c r="P371" s="95"/>
      <c r="Q371" s="95"/>
      <c r="R371" s="33"/>
      <c r="S371" s="33"/>
    </row>
    <row r="372" spans="1:19" s="31" customFormat="1" x14ac:dyDescent="0.25">
      <c r="A372" s="30" t="s">
        <v>253</v>
      </c>
      <c r="B372" s="43" t="s">
        <v>3</v>
      </c>
      <c r="C372" s="44"/>
      <c r="D372" s="3">
        <v>327.73879300000004</v>
      </c>
      <c r="E372" s="105">
        <f>SUM(E374:E384)</f>
        <v>26234</v>
      </c>
      <c r="F372" s="37">
        <f t="shared" ref="F372" si="88">SUM(F374:F384)</f>
        <v>39168381.600000001</v>
      </c>
      <c r="G372" s="37"/>
      <c r="H372" s="37">
        <f>SUM(H374:H384)</f>
        <v>39168381.600000001</v>
      </c>
      <c r="I372" s="37">
        <f>SUM(I374:I384)</f>
        <v>0</v>
      </c>
      <c r="J372" s="37"/>
      <c r="K372" s="50"/>
      <c r="L372" s="37">
        <f>SUM(L374:L384)</f>
        <v>19172869.290879935</v>
      </c>
      <c r="M372" s="50"/>
      <c r="N372" s="37">
        <f t="shared" si="79"/>
        <v>19172869.290879935</v>
      </c>
      <c r="O372" s="114"/>
      <c r="P372" s="95"/>
      <c r="Q372" s="95"/>
      <c r="R372" s="33"/>
      <c r="S372" s="33"/>
    </row>
    <row r="373" spans="1:19" s="31" customFormat="1" x14ac:dyDescent="0.25">
      <c r="A373" s="35"/>
      <c r="B373" s="51" t="s">
        <v>26</v>
      </c>
      <c r="C373" s="35">
        <v>2</v>
      </c>
      <c r="D373" s="55">
        <v>0</v>
      </c>
      <c r="E373" s="106"/>
      <c r="F373" s="50"/>
      <c r="G373" s="41">
        <v>25</v>
      </c>
      <c r="H373" s="50"/>
      <c r="I373" s="50">
        <f t="shared" ref="I373:I384" si="89">F373-H373</f>
        <v>0</v>
      </c>
      <c r="J373" s="50"/>
      <c r="K373" s="50"/>
      <c r="L373" s="50"/>
      <c r="M373" s="50">
        <f>($L$7*$L$8*E371/$L$10)+($L$7*$L$9*D371/$L$11)</f>
        <v>10679335.823082767</v>
      </c>
      <c r="N373" s="50">
        <f t="shared" si="79"/>
        <v>10679335.823082767</v>
      </c>
      <c r="O373" s="114"/>
      <c r="P373" s="95"/>
      <c r="Q373" s="95"/>
      <c r="R373" s="33"/>
      <c r="S373" s="33"/>
    </row>
    <row r="374" spans="1:19" s="31" customFormat="1" x14ac:dyDescent="0.25">
      <c r="A374" s="35"/>
      <c r="B374" s="51" t="s">
        <v>254</v>
      </c>
      <c r="C374" s="35">
        <v>4</v>
      </c>
      <c r="D374" s="55">
        <v>30.5382</v>
      </c>
      <c r="E374" s="102">
        <v>2964</v>
      </c>
      <c r="F374" s="173">
        <v>6826840.4000000004</v>
      </c>
      <c r="G374" s="41">
        <v>100</v>
      </c>
      <c r="H374" s="50">
        <f t="shared" ref="H374:H384" si="90">F374*G374/100</f>
        <v>6826840.4000000004</v>
      </c>
      <c r="I374" s="50">
        <f t="shared" si="89"/>
        <v>0</v>
      </c>
      <c r="J374" s="50">
        <f t="shared" si="84"/>
        <v>2303.2524966261808</v>
      </c>
      <c r="K374" s="50">
        <f t="shared" ref="K374:K384" si="91">$J$11*$J$19-J374</f>
        <v>94.519042749050641</v>
      </c>
      <c r="L374" s="50">
        <f t="shared" ref="L374:L384" si="92">IF(K374&gt;0,$J$7*$J$8*(K374/$K$19),0)+$J$7*$J$9*(E374/$E$19)+$J$7*$J$10*(D374/$D$19)</f>
        <v>1168892.3566837329</v>
      </c>
      <c r="M374" s="50"/>
      <c r="N374" s="50">
        <f t="shared" si="79"/>
        <v>1168892.3566837329</v>
      </c>
      <c r="O374" s="114"/>
      <c r="P374" s="95"/>
      <c r="Q374" s="95"/>
      <c r="R374" s="33"/>
      <c r="S374" s="33"/>
    </row>
    <row r="375" spans="1:19" s="31" customFormat="1" x14ac:dyDescent="0.25">
      <c r="A375" s="35"/>
      <c r="B375" s="51" t="s">
        <v>196</v>
      </c>
      <c r="C375" s="35">
        <v>4</v>
      </c>
      <c r="D375" s="55">
        <v>18.514592999999998</v>
      </c>
      <c r="E375" s="102">
        <v>2830</v>
      </c>
      <c r="F375" s="173">
        <v>1751302.8</v>
      </c>
      <c r="G375" s="41">
        <v>100</v>
      </c>
      <c r="H375" s="50">
        <f t="shared" si="90"/>
        <v>1751302.8</v>
      </c>
      <c r="I375" s="50">
        <f t="shared" si="89"/>
        <v>0</v>
      </c>
      <c r="J375" s="50">
        <f t="shared" si="84"/>
        <v>618.83491166077738</v>
      </c>
      <c r="K375" s="50">
        <f t="shared" si="91"/>
        <v>1778.9366277144541</v>
      </c>
      <c r="L375" s="50">
        <f t="shared" si="92"/>
        <v>2420415.0637624552</v>
      </c>
      <c r="M375" s="50"/>
      <c r="N375" s="50">
        <f t="shared" si="79"/>
        <v>2420415.0637624552</v>
      </c>
      <c r="O375" s="114"/>
      <c r="P375" s="95"/>
      <c r="Q375" s="95"/>
      <c r="R375" s="33"/>
      <c r="S375" s="33"/>
    </row>
    <row r="376" spans="1:19" s="31" customFormat="1" x14ac:dyDescent="0.25">
      <c r="A376" s="35"/>
      <c r="B376" s="51" t="s">
        <v>255</v>
      </c>
      <c r="C376" s="35">
        <v>4</v>
      </c>
      <c r="D376" s="55">
        <v>44.072099999999999</v>
      </c>
      <c r="E376" s="102">
        <v>4705</v>
      </c>
      <c r="F376" s="173">
        <v>8757277.3000000007</v>
      </c>
      <c r="G376" s="41">
        <v>100</v>
      </c>
      <c r="H376" s="50">
        <f t="shared" si="90"/>
        <v>8757277.3000000007</v>
      </c>
      <c r="I376" s="50">
        <f t="shared" si="89"/>
        <v>0</v>
      </c>
      <c r="J376" s="50">
        <f t="shared" si="84"/>
        <v>1861.2704144527099</v>
      </c>
      <c r="K376" s="50">
        <f t="shared" si="91"/>
        <v>536.50112492252151</v>
      </c>
      <c r="L376" s="50">
        <f t="shared" si="92"/>
        <v>2142083.733050141</v>
      </c>
      <c r="M376" s="50"/>
      <c r="N376" s="50">
        <f t="shared" si="79"/>
        <v>2142083.733050141</v>
      </c>
      <c r="O376" s="114"/>
      <c r="P376" s="95"/>
      <c r="Q376" s="95"/>
      <c r="R376" s="33"/>
      <c r="S376" s="33"/>
    </row>
    <row r="377" spans="1:19" s="31" customFormat="1" x14ac:dyDescent="0.25">
      <c r="A377" s="35"/>
      <c r="B377" s="51" t="s">
        <v>775</v>
      </c>
      <c r="C377" s="35">
        <v>4</v>
      </c>
      <c r="D377" s="55">
        <v>50.002099999999999</v>
      </c>
      <c r="E377" s="102">
        <v>2558</v>
      </c>
      <c r="F377" s="173">
        <v>3210917.7</v>
      </c>
      <c r="G377" s="41">
        <v>100</v>
      </c>
      <c r="H377" s="50">
        <f t="shared" si="90"/>
        <v>3210917.7</v>
      </c>
      <c r="I377" s="50">
        <f t="shared" si="89"/>
        <v>0</v>
      </c>
      <c r="J377" s="50">
        <f t="shared" si="84"/>
        <v>1255.2453870211102</v>
      </c>
      <c r="K377" s="50">
        <f t="shared" si="91"/>
        <v>1142.5261523541212</v>
      </c>
      <c r="L377" s="50">
        <f t="shared" si="92"/>
        <v>2011762.4864032688</v>
      </c>
      <c r="M377" s="50"/>
      <c r="N377" s="50">
        <f t="shared" si="79"/>
        <v>2011762.4864032688</v>
      </c>
      <c r="O377" s="114"/>
      <c r="P377" s="95"/>
      <c r="Q377" s="95"/>
      <c r="R377" s="33"/>
      <c r="S377" s="33"/>
    </row>
    <row r="378" spans="1:19" s="31" customFormat="1" x14ac:dyDescent="0.25">
      <c r="A378" s="35"/>
      <c r="B378" s="51" t="s">
        <v>256</v>
      </c>
      <c r="C378" s="35">
        <v>4</v>
      </c>
      <c r="D378" s="55">
        <v>19.601399999999998</v>
      </c>
      <c r="E378" s="102">
        <v>1614</v>
      </c>
      <c r="F378" s="173">
        <v>1437433.6</v>
      </c>
      <c r="G378" s="41">
        <v>100</v>
      </c>
      <c r="H378" s="50">
        <f t="shared" si="90"/>
        <v>1437433.6</v>
      </c>
      <c r="I378" s="50">
        <f t="shared" si="89"/>
        <v>0</v>
      </c>
      <c r="J378" s="50">
        <f t="shared" si="84"/>
        <v>890.60322180916978</v>
      </c>
      <c r="K378" s="50">
        <f t="shared" si="91"/>
        <v>1507.1683175660617</v>
      </c>
      <c r="L378" s="50">
        <f t="shared" si="92"/>
        <v>1834379.663951321</v>
      </c>
      <c r="M378" s="50"/>
      <c r="N378" s="50">
        <f t="shared" si="79"/>
        <v>1834379.663951321</v>
      </c>
      <c r="O378" s="114"/>
      <c r="P378" s="95"/>
      <c r="Q378" s="95"/>
      <c r="R378" s="33"/>
      <c r="S378" s="33"/>
    </row>
    <row r="379" spans="1:19" s="31" customFormat="1" x14ac:dyDescent="0.25">
      <c r="A379" s="35"/>
      <c r="B379" s="51" t="s">
        <v>776</v>
      </c>
      <c r="C379" s="35">
        <v>4</v>
      </c>
      <c r="D379" s="55">
        <v>9.5202999999999989</v>
      </c>
      <c r="E379" s="102">
        <v>536</v>
      </c>
      <c r="F379" s="173">
        <v>247325.4</v>
      </c>
      <c r="G379" s="41">
        <v>100</v>
      </c>
      <c r="H379" s="50">
        <f t="shared" si="90"/>
        <v>247325.4</v>
      </c>
      <c r="I379" s="50">
        <f t="shared" si="89"/>
        <v>0</v>
      </c>
      <c r="J379" s="50">
        <f t="shared" si="84"/>
        <v>461.42798507462686</v>
      </c>
      <c r="K379" s="50">
        <f t="shared" si="91"/>
        <v>1936.3435543006046</v>
      </c>
      <c r="L379" s="50">
        <f t="shared" si="92"/>
        <v>1791185.5563725464</v>
      </c>
      <c r="M379" s="50"/>
      <c r="N379" s="50">
        <f t="shared" si="79"/>
        <v>1791185.5563725464</v>
      </c>
      <c r="O379" s="114"/>
      <c r="P379" s="95"/>
      <c r="Q379" s="95"/>
      <c r="R379" s="33"/>
      <c r="S379" s="33"/>
    </row>
    <row r="380" spans="1:19" s="31" customFormat="1" x14ac:dyDescent="0.25">
      <c r="A380" s="35"/>
      <c r="B380" s="51" t="s">
        <v>257</v>
      </c>
      <c r="C380" s="35">
        <v>4</v>
      </c>
      <c r="D380" s="55">
        <v>34.553199999999997</v>
      </c>
      <c r="E380" s="102">
        <v>1907</v>
      </c>
      <c r="F380" s="173">
        <v>3035793.5</v>
      </c>
      <c r="G380" s="41">
        <v>100</v>
      </c>
      <c r="H380" s="50">
        <f t="shared" si="90"/>
        <v>3035793.5</v>
      </c>
      <c r="I380" s="50">
        <f t="shared" si="89"/>
        <v>0</v>
      </c>
      <c r="J380" s="50">
        <f t="shared" si="84"/>
        <v>1591.9210802307289</v>
      </c>
      <c r="K380" s="50">
        <f t="shared" si="91"/>
        <v>805.85045914450257</v>
      </c>
      <c r="L380" s="50">
        <f t="shared" si="92"/>
        <v>1446092.8995273055</v>
      </c>
      <c r="M380" s="50"/>
      <c r="N380" s="50">
        <f t="shared" si="79"/>
        <v>1446092.8995273055</v>
      </c>
      <c r="O380" s="114"/>
      <c r="P380" s="95"/>
      <c r="Q380" s="95"/>
      <c r="R380" s="33"/>
      <c r="S380" s="33"/>
    </row>
    <row r="381" spans="1:19" s="31" customFormat="1" x14ac:dyDescent="0.25">
      <c r="A381" s="35"/>
      <c r="B381" s="51" t="s">
        <v>258</v>
      </c>
      <c r="C381" s="35">
        <v>4</v>
      </c>
      <c r="D381" s="55">
        <v>30.720999999999997</v>
      </c>
      <c r="E381" s="102">
        <v>1555</v>
      </c>
      <c r="F381" s="173">
        <v>2695151.7</v>
      </c>
      <c r="G381" s="41">
        <v>100</v>
      </c>
      <c r="H381" s="50">
        <f t="shared" si="90"/>
        <v>2695151.7</v>
      </c>
      <c r="I381" s="50">
        <f t="shared" si="89"/>
        <v>0</v>
      </c>
      <c r="J381" s="50">
        <f t="shared" si="84"/>
        <v>1733.2165273311898</v>
      </c>
      <c r="K381" s="50">
        <f t="shared" si="91"/>
        <v>664.55501204404163</v>
      </c>
      <c r="L381" s="50">
        <f t="shared" si="92"/>
        <v>1200606.8613265569</v>
      </c>
      <c r="M381" s="50"/>
      <c r="N381" s="50">
        <f t="shared" si="79"/>
        <v>1200606.8613265569</v>
      </c>
      <c r="O381" s="114"/>
      <c r="P381" s="95"/>
      <c r="Q381" s="95"/>
      <c r="R381" s="33"/>
      <c r="S381" s="33"/>
    </row>
    <row r="382" spans="1:19" s="31" customFormat="1" x14ac:dyDescent="0.25">
      <c r="A382" s="35"/>
      <c r="B382" s="51" t="s">
        <v>259</v>
      </c>
      <c r="C382" s="35">
        <v>4</v>
      </c>
      <c r="D382" s="55">
        <v>18.347899999999999</v>
      </c>
      <c r="E382" s="102">
        <v>1907</v>
      </c>
      <c r="F382" s="173">
        <v>1781697.6</v>
      </c>
      <c r="G382" s="41">
        <v>100</v>
      </c>
      <c r="H382" s="50">
        <f t="shared" si="90"/>
        <v>1781697.6</v>
      </c>
      <c r="I382" s="50">
        <f t="shared" si="89"/>
        <v>0</v>
      </c>
      <c r="J382" s="50">
        <f t="shared" si="84"/>
        <v>934.29344520188783</v>
      </c>
      <c r="K382" s="50">
        <f t="shared" si="91"/>
        <v>1463.4780941733436</v>
      </c>
      <c r="L382" s="50">
        <f t="shared" si="92"/>
        <v>1881099.4299257093</v>
      </c>
      <c r="M382" s="50"/>
      <c r="N382" s="50">
        <f t="shared" si="79"/>
        <v>1881099.4299257093</v>
      </c>
      <c r="O382" s="114"/>
      <c r="P382" s="95"/>
      <c r="Q382" s="95"/>
      <c r="R382" s="33"/>
      <c r="S382" s="33"/>
    </row>
    <row r="383" spans="1:19" s="31" customFormat="1" x14ac:dyDescent="0.25">
      <c r="A383" s="35"/>
      <c r="B383" s="51" t="s">
        <v>777</v>
      </c>
      <c r="C383" s="35">
        <v>4</v>
      </c>
      <c r="D383" s="55">
        <v>41.204600000000006</v>
      </c>
      <c r="E383" s="102">
        <v>3042</v>
      </c>
      <c r="F383" s="173">
        <v>3131181.4</v>
      </c>
      <c r="G383" s="41">
        <v>100</v>
      </c>
      <c r="H383" s="50">
        <f t="shared" si="90"/>
        <v>3131181.4</v>
      </c>
      <c r="I383" s="50">
        <f t="shared" si="89"/>
        <v>0</v>
      </c>
      <c r="J383" s="50">
        <f t="shared" si="84"/>
        <v>1029.3166995397764</v>
      </c>
      <c r="K383" s="50">
        <f t="shared" si="91"/>
        <v>1368.454839835455</v>
      </c>
      <c r="L383" s="50">
        <f t="shared" si="92"/>
        <v>2289868.037573169</v>
      </c>
      <c r="M383" s="50"/>
      <c r="N383" s="50">
        <f t="shared" si="79"/>
        <v>2289868.037573169</v>
      </c>
      <c r="O383" s="114"/>
      <c r="P383" s="95"/>
      <c r="Q383" s="95"/>
      <c r="R383" s="33"/>
      <c r="S383" s="33"/>
    </row>
    <row r="384" spans="1:19" s="31" customFormat="1" x14ac:dyDescent="0.25">
      <c r="A384" s="35"/>
      <c r="B384" s="51" t="s">
        <v>260</v>
      </c>
      <c r="C384" s="35">
        <v>4</v>
      </c>
      <c r="D384" s="55">
        <v>30.663400000000003</v>
      </c>
      <c r="E384" s="102">
        <v>2616</v>
      </c>
      <c r="F384" s="173">
        <v>6293460.2000000002</v>
      </c>
      <c r="G384" s="41">
        <v>100</v>
      </c>
      <c r="H384" s="50">
        <f t="shared" si="90"/>
        <v>6293460.2000000002</v>
      </c>
      <c r="I384" s="50">
        <f t="shared" si="89"/>
        <v>0</v>
      </c>
      <c r="J384" s="50">
        <f t="shared" si="84"/>
        <v>2405.7569571865442</v>
      </c>
      <c r="K384" s="50">
        <f t="shared" si="91"/>
        <v>-7.9854178113128</v>
      </c>
      <c r="L384" s="50">
        <f t="shared" si="92"/>
        <v>986483.20230372879</v>
      </c>
      <c r="M384" s="50"/>
      <c r="N384" s="50">
        <f t="shared" si="79"/>
        <v>986483.20230372879</v>
      </c>
      <c r="O384" s="114"/>
      <c r="P384" s="95"/>
      <c r="Q384" s="95"/>
      <c r="R384" s="33"/>
      <c r="S384" s="33"/>
    </row>
    <row r="385" spans="1:19" s="31" customFormat="1" x14ac:dyDescent="0.25">
      <c r="A385" s="35"/>
      <c r="B385" s="51"/>
      <c r="C385" s="35"/>
      <c r="D385" s="55">
        <v>0</v>
      </c>
      <c r="E385" s="104"/>
      <c r="F385" s="42"/>
      <c r="G385" s="41"/>
      <c r="H385" s="42"/>
      <c r="I385" s="32"/>
      <c r="J385" s="32"/>
      <c r="K385" s="50"/>
      <c r="L385" s="50"/>
      <c r="M385" s="50"/>
      <c r="N385" s="50"/>
      <c r="O385" s="114"/>
      <c r="P385" s="95"/>
      <c r="Q385" s="95"/>
      <c r="R385" s="33"/>
      <c r="S385" s="33"/>
    </row>
    <row r="386" spans="1:19" s="31" customFormat="1" x14ac:dyDescent="0.25">
      <c r="A386" s="30" t="s">
        <v>261</v>
      </c>
      <c r="B386" s="43" t="s">
        <v>2</v>
      </c>
      <c r="C386" s="44"/>
      <c r="D386" s="3">
        <v>932.91639999999973</v>
      </c>
      <c r="E386" s="105">
        <f>E387</f>
        <v>52752</v>
      </c>
      <c r="F386" s="37">
        <f t="shared" ref="F386" si="93">F388</f>
        <v>0</v>
      </c>
      <c r="G386" s="37"/>
      <c r="H386" s="37">
        <f>H388</f>
        <v>17441675.074999999</v>
      </c>
      <c r="I386" s="37">
        <f>I388</f>
        <v>-17441675.074999999</v>
      </c>
      <c r="J386" s="37"/>
      <c r="K386" s="50"/>
      <c r="L386" s="50"/>
      <c r="M386" s="46">
        <f>M388</f>
        <v>24309197.823466245</v>
      </c>
      <c r="N386" s="37">
        <f t="shared" ref="N386:N449" si="94">L386+M386</f>
        <v>24309197.823466245</v>
      </c>
      <c r="O386" s="114"/>
      <c r="P386" s="95"/>
      <c r="Q386" s="95"/>
      <c r="R386" s="33"/>
      <c r="S386" s="33"/>
    </row>
    <row r="387" spans="1:19" s="31" customFormat="1" x14ac:dyDescent="0.25">
      <c r="A387" s="30" t="s">
        <v>261</v>
      </c>
      <c r="B387" s="43" t="s">
        <v>3</v>
      </c>
      <c r="C387" s="44"/>
      <c r="D387" s="3">
        <v>932.91639999999973</v>
      </c>
      <c r="E387" s="105">
        <f>SUM(E389:E420)</f>
        <v>52752</v>
      </c>
      <c r="F387" s="37">
        <f t="shared" ref="F387" si="95">SUM(F389:F420)</f>
        <v>114390705.79999998</v>
      </c>
      <c r="G387" s="37"/>
      <c r="H387" s="37">
        <f>SUM(H389:H420)</f>
        <v>79507355.650000006</v>
      </c>
      <c r="I387" s="37">
        <f>SUM(I389:I420)</f>
        <v>34883350.149999999</v>
      </c>
      <c r="J387" s="37"/>
      <c r="K387" s="50"/>
      <c r="L387" s="37">
        <f>SUM(L389:L420)</f>
        <v>60627778.975273557</v>
      </c>
      <c r="M387" s="50"/>
      <c r="N387" s="37">
        <f t="shared" si="94"/>
        <v>60627778.975273557</v>
      </c>
      <c r="O387" s="114"/>
      <c r="P387" s="95"/>
      <c r="Q387" s="95"/>
      <c r="R387" s="33"/>
      <c r="S387" s="33"/>
    </row>
    <row r="388" spans="1:19" s="31" customFormat="1" x14ac:dyDescent="0.25">
      <c r="A388" s="35"/>
      <c r="B388" s="51" t="s">
        <v>26</v>
      </c>
      <c r="C388" s="35">
        <v>2</v>
      </c>
      <c r="D388" s="55">
        <v>0</v>
      </c>
      <c r="E388" s="106"/>
      <c r="F388" s="50"/>
      <c r="G388" s="41">
        <v>25</v>
      </c>
      <c r="H388" s="50">
        <f>F402*G388/100</f>
        <v>17441675.074999999</v>
      </c>
      <c r="I388" s="50">
        <f t="shared" ref="I388:I420" si="96">F388-H388</f>
        <v>-17441675.074999999</v>
      </c>
      <c r="J388" s="50"/>
      <c r="K388" s="50"/>
      <c r="L388" s="50"/>
      <c r="M388" s="50">
        <f>($L$7*$L$8*E386/$L$10)+($L$7*$L$9*D386/$L$11)</f>
        <v>24309197.823466245</v>
      </c>
      <c r="N388" s="50">
        <f t="shared" si="94"/>
        <v>24309197.823466245</v>
      </c>
      <c r="O388" s="114"/>
      <c r="P388" s="95"/>
      <c r="Q388" s="95"/>
      <c r="R388" s="33"/>
      <c r="S388" s="33"/>
    </row>
    <row r="389" spans="1:19" s="31" customFormat="1" x14ac:dyDescent="0.25">
      <c r="A389" s="35"/>
      <c r="B389" s="51" t="s">
        <v>262</v>
      </c>
      <c r="C389" s="35">
        <v>4</v>
      </c>
      <c r="D389" s="55">
        <v>17.2576</v>
      </c>
      <c r="E389" s="102">
        <v>462</v>
      </c>
      <c r="F389" s="174">
        <v>169939.3</v>
      </c>
      <c r="G389" s="41">
        <v>100</v>
      </c>
      <c r="H389" s="50">
        <f t="shared" ref="H389:H420" si="97">F389*G389/100</f>
        <v>169939.3</v>
      </c>
      <c r="I389" s="50">
        <f t="shared" si="96"/>
        <v>0</v>
      </c>
      <c r="J389" s="50">
        <f t="shared" si="84"/>
        <v>367.83398268398264</v>
      </c>
      <c r="K389" s="50">
        <f t="shared" ref="K389:K420" si="98">$J$11*$J$19-J389</f>
        <v>2029.9375566912488</v>
      </c>
      <c r="L389" s="50">
        <f t="shared" ref="L389:L420" si="99">IF(K389&gt;0,$J$7*$J$8*(K389/$K$19),0)+$J$7*$J$9*(E389/$E$19)+$J$7*$J$10*(D389/$D$19)</f>
        <v>1891191.1666892716</v>
      </c>
      <c r="M389" s="50"/>
      <c r="N389" s="50">
        <f t="shared" si="94"/>
        <v>1891191.1666892716</v>
      </c>
      <c r="O389" s="114"/>
      <c r="P389" s="95"/>
      <c r="Q389" s="95"/>
      <c r="R389" s="33"/>
      <c r="S389" s="33"/>
    </row>
    <row r="390" spans="1:19" s="31" customFormat="1" x14ac:dyDescent="0.25">
      <c r="A390" s="35"/>
      <c r="B390" s="51" t="s">
        <v>263</v>
      </c>
      <c r="C390" s="35">
        <v>4</v>
      </c>
      <c r="D390" s="55">
        <v>17.919</v>
      </c>
      <c r="E390" s="102">
        <v>795</v>
      </c>
      <c r="F390" s="174">
        <v>395265.2</v>
      </c>
      <c r="G390" s="41">
        <v>100</v>
      </c>
      <c r="H390" s="50">
        <f t="shared" si="97"/>
        <v>395265.2</v>
      </c>
      <c r="I390" s="50">
        <f t="shared" si="96"/>
        <v>0</v>
      </c>
      <c r="J390" s="50">
        <f t="shared" si="84"/>
        <v>497.18893081761007</v>
      </c>
      <c r="K390" s="50">
        <f t="shared" si="98"/>
        <v>1900.5826085576214</v>
      </c>
      <c r="L390" s="50">
        <f t="shared" si="99"/>
        <v>1892307.3678503134</v>
      </c>
      <c r="M390" s="50"/>
      <c r="N390" s="50">
        <f t="shared" si="94"/>
        <v>1892307.3678503134</v>
      </c>
      <c r="O390" s="114"/>
      <c r="P390" s="95"/>
      <c r="Q390" s="95"/>
      <c r="R390" s="33"/>
      <c r="S390" s="33"/>
    </row>
    <row r="391" spans="1:19" s="31" customFormat="1" x14ac:dyDescent="0.25">
      <c r="A391" s="35"/>
      <c r="B391" s="51" t="s">
        <v>264</v>
      </c>
      <c r="C391" s="35">
        <v>4</v>
      </c>
      <c r="D391" s="55">
        <v>14.108099999999999</v>
      </c>
      <c r="E391" s="102">
        <v>424</v>
      </c>
      <c r="F391" s="174">
        <v>614049.30000000005</v>
      </c>
      <c r="G391" s="41">
        <v>100</v>
      </c>
      <c r="H391" s="50">
        <f t="shared" si="97"/>
        <v>614049.30000000005</v>
      </c>
      <c r="I391" s="50">
        <f t="shared" si="96"/>
        <v>0</v>
      </c>
      <c r="J391" s="50">
        <f t="shared" si="84"/>
        <v>1448.2294811320755</v>
      </c>
      <c r="K391" s="50">
        <f t="shared" si="98"/>
        <v>949.54205824315591</v>
      </c>
      <c r="L391" s="50">
        <f t="shared" si="99"/>
        <v>984804.1266079878</v>
      </c>
      <c r="M391" s="50"/>
      <c r="N391" s="50">
        <f t="shared" si="94"/>
        <v>984804.1266079878</v>
      </c>
      <c r="O391" s="114"/>
      <c r="P391" s="95"/>
      <c r="Q391" s="95"/>
      <c r="R391" s="33"/>
      <c r="S391" s="33"/>
    </row>
    <row r="392" spans="1:19" s="31" customFormat="1" x14ac:dyDescent="0.25">
      <c r="A392" s="35"/>
      <c r="B392" s="51" t="s">
        <v>265</v>
      </c>
      <c r="C392" s="35">
        <v>4</v>
      </c>
      <c r="D392" s="55">
        <v>33.1967</v>
      </c>
      <c r="E392" s="102">
        <v>1141</v>
      </c>
      <c r="F392" s="174">
        <v>1025886.8</v>
      </c>
      <c r="G392" s="41">
        <v>100</v>
      </c>
      <c r="H392" s="50">
        <f t="shared" si="97"/>
        <v>1025886.8</v>
      </c>
      <c r="I392" s="50">
        <f t="shared" si="96"/>
        <v>0</v>
      </c>
      <c r="J392" s="50">
        <f t="shared" si="84"/>
        <v>899.11200701139353</v>
      </c>
      <c r="K392" s="50">
        <f t="shared" si="98"/>
        <v>1498.659532363838</v>
      </c>
      <c r="L392" s="50">
        <f t="shared" si="99"/>
        <v>1764890.7553686879</v>
      </c>
      <c r="M392" s="50"/>
      <c r="N392" s="50">
        <f t="shared" si="94"/>
        <v>1764890.7553686879</v>
      </c>
      <c r="O392" s="114"/>
      <c r="P392" s="95"/>
      <c r="Q392" s="95"/>
      <c r="R392" s="33"/>
      <c r="S392" s="33"/>
    </row>
    <row r="393" spans="1:19" s="31" customFormat="1" x14ac:dyDescent="0.25">
      <c r="A393" s="35"/>
      <c r="B393" s="51" t="s">
        <v>266</v>
      </c>
      <c r="C393" s="35">
        <v>4</v>
      </c>
      <c r="D393" s="55">
        <v>56.851199999999992</v>
      </c>
      <c r="E393" s="102">
        <v>3832</v>
      </c>
      <c r="F393" s="174">
        <v>3166833.8</v>
      </c>
      <c r="G393" s="41">
        <v>100</v>
      </c>
      <c r="H393" s="50">
        <f t="shared" si="97"/>
        <v>3166833.8</v>
      </c>
      <c r="I393" s="50">
        <f t="shared" si="96"/>
        <v>0</v>
      </c>
      <c r="J393" s="50">
        <f t="shared" si="84"/>
        <v>826.41800626304791</v>
      </c>
      <c r="K393" s="50">
        <f t="shared" si="98"/>
        <v>1571.3535331121834</v>
      </c>
      <c r="L393" s="50">
        <f t="shared" si="99"/>
        <v>2790863.173978697</v>
      </c>
      <c r="M393" s="50"/>
      <c r="N393" s="50">
        <f t="shared" si="94"/>
        <v>2790863.173978697</v>
      </c>
      <c r="O393" s="114"/>
      <c r="P393" s="95"/>
      <c r="Q393" s="95"/>
      <c r="R393" s="33"/>
      <c r="S393" s="33"/>
    </row>
    <row r="394" spans="1:19" s="31" customFormat="1" x14ac:dyDescent="0.25">
      <c r="A394" s="35"/>
      <c r="B394" s="51" t="s">
        <v>267</v>
      </c>
      <c r="C394" s="35">
        <v>4</v>
      </c>
      <c r="D394" s="55">
        <v>25.022300000000001</v>
      </c>
      <c r="E394" s="102">
        <v>1077</v>
      </c>
      <c r="F394" s="174">
        <v>2703680.1</v>
      </c>
      <c r="G394" s="41">
        <v>100</v>
      </c>
      <c r="H394" s="50">
        <f t="shared" si="97"/>
        <v>2703680.1</v>
      </c>
      <c r="I394" s="50">
        <f t="shared" si="96"/>
        <v>0</v>
      </c>
      <c r="J394" s="50">
        <f t="shared" si="84"/>
        <v>2510.3807799442898</v>
      </c>
      <c r="K394" s="50">
        <f t="shared" si="98"/>
        <v>-112.60924056905833</v>
      </c>
      <c r="L394" s="50">
        <f t="shared" si="99"/>
        <v>481128.85488224123</v>
      </c>
      <c r="M394" s="50"/>
      <c r="N394" s="50">
        <f t="shared" si="94"/>
        <v>481128.85488224123</v>
      </c>
      <c r="O394" s="114"/>
      <c r="P394" s="95"/>
      <c r="Q394" s="95"/>
      <c r="R394" s="33"/>
      <c r="S394" s="33"/>
    </row>
    <row r="395" spans="1:19" s="31" customFormat="1" x14ac:dyDescent="0.25">
      <c r="A395" s="35"/>
      <c r="B395" s="51" t="s">
        <v>268</v>
      </c>
      <c r="C395" s="35">
        <v>4</v>
      </c>
      <c r="D395" s="55">
        <v>28.352600000000002</v>
      </c>
      <c r="E395" s="102">
        <v>1079</v>
      </c>
      <c r="F395" s="174">
        <v>677334.4</v>
      </c>
      <c r="G395" s="41">
        <v>100</v>
      </c>
      <c r="H395" s="50">
        <f t="shared" si="97"/>
        <v>677334.4</v>
      </c>
      <c r="I395" s="50">
        <f t="shared" si="96"/>
        <v>0</v>
      </c>
      <c r="J395" s="50">
        <f t="shared" si="84"/>
        <v>627.74272474513441</v>
      </c>
      <c r="K395" s="50">
        <f t="shared" si="98"/>
        <v>1770.028814630097</v>
      </c>
      <c r="L395" s="50">
        <f t="shared" si="99"/>
        <v>1936559.9054417743</v>
      </c>
      <c r="M395" s="50"/>
      <c r="N395" s="50">
        <f t="shared" si="94"/>
        <v>1936559.9054417743</v>
      </c>
      <c r="O395" s="114"/>
      <c r="P395" s="95"/>
      <c r="Q395" s="95"/>
      <c r="R395" s="33"/>
      <c r="S395" s="33"/>
    </row>
    <row r="396" spans="1:19" s="31" customFormat="1" x14ac:dyDescent="0.25">
      <c r="A396" s="35"/>
      <c r="B396" s="51" t="s">
        <v>269</v>
      </c>
      <c r="C396" s="35">
        <v>4</v>
      </c>
      <c r="D396" s="55">
        <v>36.885599999999997</v>
      </c>
      <c r="E396" s="102">
        <v>901</v>
      </c>
      <c r="F396" s="174">
        <v>531708.5</v>
      </c>
      <c r="G396" s="41">
        <v>100</v>
      </c>
      <c r="H396" s="50">
        <f t="shared" si="97"/>
        <v>531708.5</v>
      </c>
      <c r="I396" s="50">
        <f t="shared" si="96"/>
        <v>0</v>
      </c>
      <c r="J396" s="50">
        <f t="shared" si="84"/>
        <v>590.13152053274143</v>
      </c>
      <c r="K396" s="50">
        <f t="shared" si="98"/>
        <v>1807.64001884249</v>
      </c>
      <c r="L396" s="50">
        <f t="shared" si="99"/>
        <v>1964158.4205785515</v>
      </c>
      <c r="M396" s="50"/>
      <c r="N396" s="50">
        <f t="shared" si="94"/>
        <v>1964158.4205785515</v>
      </c>
      <c r="O396" s="114"/>
      <c r="P396" s="95"/>
      <c r="Q396" s="95"/>
      <c r="R396" s="33"/>
      <c r="S396" s="33"/>
    </row>
    <row r="397" spans="1:19" s="31" customFormat="1" x14ac:dyDescent="0.25">
      <c r="A397" s="35"/>
      <c r="B397" s="51" t="s">
        <v>270</v>
      </c>
      <c r="C397" s="35">
        <v>4</v>
      </c>
      <c r="D397" s="55">
        <v>19.1204</v>
      </c>
      <c r="E397" s="102">
        <v>703</v>
      </c>
      <c r="F397" s="174">
        <v>429706.1</v>
      </c>
      <c r="G397" s="41">
        <v>100</v>
      </c>
      <c r="H397" s="50">
        <f t="shared" si="97"/>
        <v>429706.1</v>
      </c>
      <c r="I397" s="50">
        <f t="shared" si="96"/>
        <v>0</v>
      </c>
      <c r="J397" s="50">
        <f t="shared" si="84"/>
        <v>611.24623044096722</v>
      </c>
      <c r="K397" s="50">
        <f t="shared" si="98"/>
        <v>1786.5253089342641</v>
      </c>
      <c r="L397" s="50">
        <f t="shared" si="99"/>
        <v>1778957.1187563774</v>
      </c>
      <c r="M397" s="50"/>
      <c r="N397" s="50">
        <f t="shared" si="94"/>
        <v>1778957.1187563774</v>
      </c>
      <c r="O397" s="114"/>
      <c r="P397" s="95"/>
      <c r="Q397" s="95"/>
      <c r="R397" s="33"/>
      <c r="S397" s="33"/>
    </row>
    <row r="398" spans="1:19" s="31" customFormat="1" x14ac:dyDescent="0.25">
      <c r="A398" s="35"/>
      <c r="B398" s="51" t="s">
        <v>271</v>
      </c>
      <c r="C398" s="35">
        <v>4</v>
      </c>
      <c r="D398" s="55">
        <v>7.6936999999999998</v>
      </c>
      <c r="E398" s="102">
        <v>397</v>
      </c>
      <c r="F398" s="174">
        <v>220952.6</v>
      </c>
      <c r="G398" s="41">
        <v>100</v>
      </c>
      <c r="H398" s="50">
        <f t="shared" si="97"/>
        <v>220952.6</v>
      </c>
      <c r="I398" s="50">
        <f t="shared" si="96"/>
        <v>0</v>
      </c>
      <c r="J398" s="50">
        <f t="shared" si="84"/>
        <v>556.55566750629725</v>
      </c>
      <c r="K398" s="50">
        <f t="shared" si="98"/>
        <v>1841.2158718689343</v>
      </c>
      <c r="L398" s="50">
        <f t="shared" si="99"/>
        <v>1660471.1610121077</v>
      </c>
      <c r="M398" s="50"/>
      <c r="N398" s="50">
        <f t="shared" si="94"/>
        <v>1660471.1610121077</v>
      </c>
      <c r="O398" s="114"/>
      <c r="P398" s="95"/>
      <c r="Q398" s="95"/>
      <c r="R398" s="33"/>
      <c r="S398" s="33"/>
    </row>
    <row r="399" spans="1:19" s="31" customFormat="1" x14ac:dyDescent="0.25">
      <c r="A399" s="35"/>
      <c r="B399" s="51" t="s">
        <v>272</v>
      </c>
      <c r="C399" s="35">
        <v>4</v>
      </c>
      <c r="D399" s="55">
        <v>27.951700000000002</v>
      </c>
      <c r="E399" s="102">
        <v>838</v>
      </c>
      <c r="F399" s="174">
        <v>485431.9</v>
      </c>
      <c r="G399" s="41">
        <v>100</v>
      </c>
      <c r="H399" s="50">
        <f t="shared" si="97"/>
        <v>485431.9</v>
      </c>
      <c r="I399" s="50">
        <f t="shared" si="96"/>
        <v>0</v>
      </c>
      <c r="J399" s="50">
        <f t="shared" si="84"/>
        <v>579.27434367541764</v>
      </c>
      <c r="K399" s="50">
        <f t="shared" si="98"/>
        <v>1818.4971956998138</v>
      </c>
      <c r="L399" s="50">
        <f t="shared" si="99"/>
        <v>1899627.6913065005</v>
      </c>
      <c r="M399" s="50"/>
      <c r="N399" s="50">
        <f t="shared" si="94"/>
        <v>1899627.6913065005</v>
      </c>
      <c r="O399" s="114"/>
      <c r="P399" s="95"/>
      <c r="Q399" s="95"/>
      <c r="R399" s="33"/>
      <c r="S399" s="33"/>
    </row>
    <row r="400" spans="1:19" s="31" customFormat="1" x14ac:dyDescent="0.25">
      <c r="A400" s="35"/>
      <c r="B400" s="51" t="s">
        <v>273</v>
      </c>
      <c r="C400" s="35">
        <v>4</v>
      </c>
      <c r="D400" s="55">
        <v>31.550799999999999</v>
      </c>
      <c r="E400" s="102">
        <v>1340</v>
      </c>
      <c r="F400" s="174">
        <v>796490.6</v>
      </c>
      <c r="G400" s="41">
        <v>100</v>
      </c>
      <c r="H400" s="50">
        <f t="shared" si="97"/>
        <v>796490.6</v>
      </c>
      <c r="I400" s="50">
        <f t="shared" si="96"/>
        <v>0</v>
      </c>
      <c r="J400" s="50">
        <f t="shared" si="84"/>
        <v>594.39597014925369</v>
      </c>
      <c r="K400" s="50">
        <f t="shared" si="98"/>
        <v>1803.3755692259779</v>
      </c>
      <c r="L400" s="50">
        <f t="shared" si="99"/>
        <v>2062850.9024228975</v>
      </c>
      <c r="M400" s="50"/>
      <c r="N400" s="50">
        <f t="shared" si="94"/>
        <v>2062850.9024228975</v>
      </c>
      <c r="O400" s="114"/>
      <c r="P400" s="95"/>
      <c r="Q400" s="95"/>
      <c r="R400" s="33"/>
      <c r="S400" s="33"/>
    </row>
    <row r="401" spans="1:19" s="31" customFormat="1" x14ac:dyDescent="0.25">
      <c r="A401" s="35"/>
      <c r="B401" s="51" t="s">
        <v>274</v>
      </c>
      <c r="C401" s="35">
        <v>4</v>
      </c>
      <c r="D401" s="55">
        <v>44.9495</v>
      </c>
      <c r="E401" s="102">
        <v>5802</v>
      </c>
      <c r="F401" s="174">
        <v>15841679.800000001</v>
      </c>
      <c r="G401" s="41">
        <v>100</v>
      </c>
      <c r="H401" s="50">
        <f t="shared" si="97"/>
        <v>15841679.800000001</v>
      </c>
      <c r="I401" s="50">
        <f t="shared" si="96"/>
        <v>0</v>
      </c>
      <c r="J401" s="50">
        <f t="shared" si="84"/>
        <v>2730.382592209583</v>
      </c>
      <c r="K401" s="50">
        <f t="shared" si="98"/>
        <v>-332.61105283435154</v>
      </c>
      <c r="L401" s="50">
        <f t="shared" si="99"/>
        <v>2048431.2159807251</v>
      </c>
      <c r="M401" s="50"/>
      <c r="N401" s="50">
        <f t="shared" si="94"/>
        <v>2048431.2159807251</v>
      </c>
      <c r="O401" s="114"/>
      <c r="P401" s="95"/>
      <c r="Q401" s="95"/>
      <c r="R401" s="33"/>
      <c r="S401" s="33"/>
    </row>
    <row r="402" spans="1:19" s="31" customFormat="1" x14ac:dyDescent="0.25">
      <c r="A402" s="35"/>
      <c r="B402" s="51" t="s">
        <v>879</v>
      </c>
      <c r="C402" s="35">
        <v>3</v>
      </c>
      <c r="D402" s="55">
        <v>63.640900000000002</v>
      </c>
      <c r="E402" s="102">
        <v>12050</v>
      </c>
      <c r="F402" s="174">
        <v>69766700.299999997</v>
      </c>
      <c r="G402" s="41">
        <v>50</v>
      </c>
      <c r="H402" s="50">
        <f t="shared" si="97"/>
        <v>34883350.149999999</v>
      </c>
      <c r="I402" s="50">
        <f t="shared" si="96"/>
        <v>34883350.149999999</v>
      </c>
      <c r="J402" s="50">
        <f t="shared" si="84"/>
        <v>5789.7676597510372</v>
      </c>
      <c r="K402" s="50">
        <f t="shared" si="98"/>
        <v>-3391.9961203758057</v>
      </c>
      <c r="L402" s="50">
        <f t="shared" si="99"/>
        <v>4074590.8254062408</v>
      </c>
      <c r="M402" s="50"/>
      <c r="N402" s="50">
        <f t="shared" si="94"/>
        <v>4074590.8254062408</v>
      </c>
      <c r="O402" s="114"/>
      <c r="P402" s="95"/>
      <c r="Q402" s="95"/>
      <c r="R402" s="33"/>
      <c r="S402" s="33"/>
    </row>
    <row r="403" spans="1:19" s="31" customFormat="1" x14ac:dyDescent="0.25">
      <c r="A403" s="35"/>
      <c r="B403" s="51" t="s">
        <v>275</v>
      </c>
      <c r="C403" s="35">
        <v>4</v>
      </c>
      <c r="D403" s="55">
        <v>31.273899999999998</v>
      </c>
      <c r="E403" s="102">
        <v>1426</v>
      </c>
      <c r="F403" s="174">
        <v>1280832.1000000001</v>
      </c>
      <c r="G403" s="41">
        <v>100</v>
      </c>
      <c r="H403" s="50">
        <f t="shared" si="97"/>
        <v>1280832.1000000001</v>
      </c>
      <c r="I403" s="50">
        <f t="shared" si="96"/>
        <v>0</v>
      </c>
      <c r="J403" s="50">
        <f t="shared" si="84"/>
        <v>898.19922861150076</v>
      </c>
      <c r="K403" s="50">
        <f t="shared" si="98"/>
        <v>1499.5723107637307</v>
      </c>
      <c r="L403" s="50">
        <f t="shared" si="99"/>
        <v>1841264.7973661299</v>
      </c>
      <c r="M403" s="50"/>
      <c r="N403" s="50">
        <f t="shared" si="94"/>
        <v>1841264.7973661299</v>
      </c>
      <c r="O403" s="114"/>
      <c r="P403" s="95"/>
      <c r="Q403" s="95"/>
      <c r="R403" s="33"/>
      <c r="S403" s="33"/>
    </row>
    <row r="404" spans="1:19" s="31" customFormat="1" x14ac:dyDescent="0.25">
      <c r="A404" s="35"/>
      <c r="B404" s="51" t="s">
        <v>778</v>
      </c>
      <c r="C404" s="35">
        <v>4</v>
      </c>
      <c r="D404" s="55">
        <v>21.880900000000004</v>
      </c>
      <c r="E404" s="102">
        <v>1009</v>
      </c>
      <c r="F404" s="174">
        <v>663330.19999999995</v>
      </c>
      <c r="G404" s="41">
        <v>100</v>
      </c>
      <c r="H404" s="50">
        <f t="shared" si="97"/>
        <v>663330.19999999995</v>
      </c>
      <c r="I404" s="50">
        <f t="shared" si="96"/>
        <v>0</v>
      </c>
      <c r="J404" s="50">
        <f t="shared" si="84"/>
        <v>657.413478691774</v>
      </c>
      <c r="K404" s="50">
        <f t="shared" si="98"/>
        <v>1740.3580606834576</v>
      </c>
      <c r="L404" s="50">
        <f t="shared" si="99"/>
        <v>1851930.1524761198</v>
      </c>
      <c r="M404" s="50"/>
      <c r="N404" s="50">
        <f t="shared" si="94"/>
        <v>1851930.1524761198</v>
      </c>
      <c r="O404" s="114"/>
      <c r="P404" s="95"/>
      <c r="Q404" s="95"/>
      <c r="R404" s="33"/>
      <c r="S404" s="33"/>
    </row>
    <row r="405" spans="1:19" s="31" customFormat="1" x14ac:dyDescent="0.25">
      <c r="A405" s="35"/>
      <c r="B405" s="51" t="s">
        <v>276</v>
      </c>
      <c r="C405" s="35">
        <v>4</v>
      </c>
      <c r="D405" s="55">
        <v>30.774899999999995</v>
      </c>
      <c r="E405" s="102">
        <v>631</v>
      </c>
      <c r="F405" s="174">
        <v>902405.8</v>
      </c>
      <c r="G405" s="41">
        <v>100</v>
      </c>
      <c r="H405" s="50">
        <f t="shared" si="97"/>
        <v>902405.8</v>
      </c>
      <c r="I405" s="50">
        <f t="shared" si="96"/>
        <v>0</v>
      </c>
      <c r="J405" s="50">
        <f t="shared" si="84"/>
        <v>1430.1201267828844</v>
      </c>
      <c r="K405" s="50">
        <f t="shared" si="98"/>
        <v>967.65141259234701</v>
      </c>
      <c r="L405" s="50">
        <f t="shared" si="99"/>
        <v>1163681.0534961028</v>
      </c>
      <c r="M405" s="50"/>
      <c r="N405" s="50">
        <f t="shared" si="94"/>
        <v>1163681.0534961028</v>
      </c>
      <c r="O405" s="114"/>
      <c r="P405" s="95"/>
      <c r="Q405" s="95"/>
      <c r="R405" s="33"/>
      <c r="S405" s="33"/>
    </row>
    <row r="406" spans="1:19" s="31" customFormat="1" x14ac:dyDescent="0.25">
      <c r="A406" s="35"/>
      <c r="B406" s="51" t="s">
        <v>277</v>
      </c>
      <c r="C406" s="35">
        <v>4</v>
      </c>
      <c r="D406" s="55">
        <v>29.421599999999998</v>
      </c>
      <c r="E406" s="102">
        <v>2217</v>
      </c>
      <c r="F406" s="174">
        <v>1031120.2</v>
      </c>
      <c r="G406" s="41">
        <v>100</v>
      </c>
      <c r="H406" s="50">
        <f t="shared" si="97"/>
        <v>1031120.2</v>
      </c>
      <c r="I406" s="50">
        <f t="shared" si="96"/>
        <v>0</v>
      </c>
      <c r="J406" s="50">
        <f t="shared" ref="J406:J469" si="100">F406/E406</f>
        <v>465.09706811005861</v>
      </c>
      <c r="K406" s="50">
        <f t="shared" si="98"/>
        <v>1932.6744712651728</v>
      </c>
      <c r="L406" s="50">
        <f t="shared" si="99"/>
        <v>2423304.6344632604</v>
      </c>
      <c r="M406" s="50"/>
      <c r="N406" s="50">
        <f t="shared" si="94"/>
        <v>2423304.6344632604</v>
      </c>
      <c r="O406" s="114"/>
      <c r="P406" s="95"/>
      <c r="Q406" s="95"/>
      <c r="R406" s="33"/>
      <c r="S406" s="33"/>
    </row>
    <row r="407" spans="1:19" s="31" customFormat="1" x14ac:dyDescent="0.25">
      <c r="A407" s="35"/>
      <c r="B407" s="51" t="s">
        <v>779</v>
      </c>
      <c r="C407" s="35">
        <v>4</v>
      </c>
      <c r="D407" s="55">
        <v>13.160600000000001</v>
      </c>
      <c r="E407" s="102">
        <v>727</v>
      </c>
      <c r="F407" s="174">
        <v>481737</v>
      </c>
      <c r="G407" s="41">
        <v>100</v>
      </c>
      <c r="H407" s="50">
        <f t="shared" si="97"/>
        <v>481737</v>
      </c>
      <c r="I407" s="50">
        <f t="shared" si="96"/>
        <v>0</v>
      </c>
      <c r="J407" s="50">
        <f t="shared" si="100"/>
        <v>662.63686382393394</v>
      </c>
      <c r="K407" s="50">
        <f t="shared" si="98"/>
        <v>1735.1346755512975</v>
      </c>
      <c r="L407" s="50">
        <f t="shared" si="99"/>
        <v>1708601.2347344705</v>
      </c>
      <c r="M407" s="50"/>
      <c r="N407" s="50">
        <f t="shared" si="94"/>
        <v>1708601.2347344705</v>
      </c>
      <c r="O407" s="114"/>
      <c r="P407" s="95"/>
      <c r="Q407" s="95"/>
      <c r="R407" s="33"/>
      <c r="S407" s="33"/>
    </row>
    <row r="408" spans="1:19" s="31" customFormat="1" x14ac:dyDescent="0.25">
      <c r="A408" s="35"/>
      <c r="B408" s="51" t="s">
        <v>780</v>
      </c>
      <c r="C408" s="35">
        <v>4</v>
      </c>
      <c r="D408" s="55">
        <v>31.3569</v>
      </c>
      <c r="E408" s="102">
        <v>1136</v>
      </c>
      <c r="F408" s="174">
        <v>890134.1</v>
      </c>
      <c r="G408" s="41">
        <v>100</v>
      </c>
      <c r="H408" s="50">
        <f t="shared" si="97"/>
        <v>890134.1</v>
      </c>
      <c r="I408" s="50">
        <f t="shared" si="96"/>
        <v>0</v>
      </c>
      <c r="J408" s="50">
        <f t="shared" si="100"/>
        <v>783.56875000000002</v>
      </c>
      <c r="K408" s="50">
        <f t="shared" si="98"/>
        <v>1614.2027893752315</v>
      </c>
      <c r="L408" s="50">
        <f t="shared" si="99"/>
        <v>1845883.0209372232</v>
      </c>
      <c r="M408" s="50"/>
      <c r="N408" s="50">
        <f t="shared" si="94"/>
        <v>1845883.0209372232</v>
      </c>
      <c r="O408" s="114"/>
      <c r="P408" s="95"/>
      <c r="Q408" s="95"/>
      <c r="R408" s="33"/>
      <c r="S408" s="33"/>
    </row>
    <row r="409" spans="1:19" s="31" customFormat="1" x14ac:dyDescent="0.25">
      <c r="A409" s="35"/>
      <c r="B409" s="51" t="s">
        <v>278</v>
      </c>
      <c r="C409" s="35">
        <v>4</v>
      </c>
      <c r="D409" s="55">
        <v>29.774799999999999</v>
      </c>
      <c r="E409" s="102">
        <v>1193</v>
      </c>
      <c r="F409" s="174">
        <v>740898.1</v>
      </c>
      <c r="G409" s="41">
        <v>100</v>
      </c>
      <c r="H409" s="50">
        <f t="shared" si="97"/>
        <v>740898.1</v>
      </c>
      <c r="I409" s="50">
        <f t="shared" si="96"/>
        <v>0</v>
      </c>
      <c r="J409" s="50">
        <f t="shared" si="100"/>
        <v>621.03780385582559</v>
      </c>
      <c r="K409" s="50">
        <f t="shared" si="98"/>
        <v>1776.7337355194059</v>
      </c>
      <c r="L409" s="50">
        <f t="shared" si="99"/>
        <v>1985503.351389647</v>
      </c>
      <c r="M409" s="50"/>
      <c r="N409" s="50">
        <f t="shared" si="94"/>
        <v>1985503.351389647</v>
      </c>
      <c r="O409" s="114"/>
      <c r="P409" s="95"/>
      <c r="Q409" s="95"/>
      <c r="R409" s="33"/>
      <c r="S409" s="33"/>
    </row>
    <row r="410" spans="1:19" s="31" customFormat="1" x14ac:dyDescent="0.25">
      <c r="A410" s="35"/>
      <c r="B410" s="51" t="s">
        <v>279</v>
      </c>
      <c r="C410" s="35">
        <v>4</v>
      </c>
      <c r="D410" s="55">
        <v>17.8398</v>
      </c>
      <c r="E410" s="102">
        <v>759</v>
      </c>
      <c r="F410" s="174">
        <v>432371.20000000001</v>
      </c>
      <c r="G410" s="41">
        <v>100</v>
      </c>
      <c r="H410" s="50">
        <f t="shared" si="97"/>
        <v>432371.20000000001</v>
      </c>
      <c r="I410" s="50">
        <f t="shared" si="96"/>
        <v>0</v>
      </c>
      <c r="J410" s="50">
        <f t="shared" si="100"/>
        <v>569.65902503293808</v>
      </c>
      <c r="K410" s="50">
        <f t="shared" si="98"/>
        <v>1828.1125143422933</v>
      </c>
      <c r="L410" s="50">
        <f t="shared" si="99"/>
        <v>1822065.63594185</v>
      </c>
      <c r="M410" s="50"/>
      <c r="N410" s="50">
        <f t="shared" si="94"/>
        <v>1822065.63594185</v>
      </c>
      <c r="O410" s="114"/>
      <c r="P410" s="95"/>
      <c r="Q410" s="95"/>
      <c r="R410" s="33"/>
      <c r="S410" s="33"/>
    </row>
    <row r="411" spans="1:19" s="31" customFormat="1" x14ac:dyDescent="0.25">
      <c r="A411" s="35"/>
      <c r="B411" s="51" t="s">
        <v>280</v>
      </c>
      <c r="C411" s="35">
        <v>4</v>
      </c>
      <c r="D411" s="55">
        <v>43.423200000000001</v>
      </c>
      <c r="E411" s="102">
        <v>1496</v>
      </c>
      <c r="F411" s="174">
        <v>4135577.5</v>
      </c>
      <c r="G411" s="41">
        <v>100</v>
      </c>
      <c r="H411" s="50">
        <f t="shared" si="97"/>
        <v>4135577.5</v>
      </c>
      <c r="I411" s="50">
        <f t="shared" si="96"/>
        <v>0</v>
      </c>
      <c r="J411" s="50">
        <f t="shared" si="100"/>
        <v>2764.423462566845</v>
      </c>
      <c r="K411" s="50">
        <f t="shared" si="98"/>
        <v>-366.65192319161361</v>
      </c>
      <c r="L411" s="50">
        <f t="shared" si="99"/>
        <v>720729.958491495</v>
      </c>
      <c r="M411" s="50"/>
      <c r="N411" s="50">
        <f t="shared" si="94"/>
        <v>720729.958491495</v>
      </c>
      <c r="O411" s="114"/>
      <c r="P411" s="95"/>
      <c r="Q411" s="95"/>
      <c r="R411" s="33"/>
      <c r="S411" s="33"/>
    </row>
    <row r="412" spans="1:19" s="31" customFormat="1" x14ac:dyDescent="0.25">
      <c r="A412" s="35"/>
      <c r="B412" s="51" t="s">
        <v>281</v>
      </c>
      <c r="C412" s="35">
        <v>4</v>
      </c>
      <c r="D412" s="55">
        <v>23.677600000000002</v>
      </c>
      <c r="E412" s="102">
        <v>870</v>
      </c>
      <c r="F412" s="174">
        <v>375325</v>
      </c>
      <c r="G412" s="41">
        <v>100</v>
      </c>
      <c r="H412" s="50">
        <f t="shared" si="97"/>
        <v>375325</v>
      </c>
      <c r="I412" s="50">
        <f t="shared" si="96"/>
        <v>0</v>
      </c>
      <c r="J412" s="50">
        <f t="shared" si="100"/>
        <v>431.40804597701151</v>
      </c>
      <c r="K412" s="50">
        <f t="shared" si="98"/>
        <v>1966.3634933982198</v>
      </c>
      <c r="L412" s="50">
        <f t="shared" si="99"/>
        <v>2003423.1809133061</v>
      </c>
      <c r="M412" s="50"/>
      <c r="N412" s="50">
        <f t="shared" si="94"/>
        <v>2003423.1809133061</v>
      </c>
      <c r="O412" s="114"/>
      <c r="P412" s="95"/>
      <c r="Q412" s="95"/>
      <c r="R412" s="33"/>
      <c r="S412" s="33"/>
    </row>
    <row r="413" spans="1:19" s="31" customFormat="1" x14ac:dyDescent="0.25">
      <c r="A413" s="35"/>
      <c r="B413" s="51" t="s">
        <v>781</v>
      </c>
      <c r="C413" s="35">
        <v>4</v>
      </c>
      <c r="D413" s="55">
        <v>35.131500000000003</v>
      </c>
      <c r="E413" s="102">
        <v>1622</v>
      </c>
      <c r="F413" s="174">
        <v>855499.3</v>
      </c>
      <c r="G413" s="41">
        <v>100</v>
      </c>
      <c r="H413" s="50">
        <f t="shared" si="97"/>
        <v>855499.3</v>
      </c>
      <c r="I413" s="50">
        <f t="shared" si="96"/>
        <v>0</v>
      </c>
      <c r="J413" s="50">
        <f t="shared" si="100"/>
        <v>527.43483353884096</v>
      </c>
      <c r="K413" s="50">
        <f t="shared" si="98"/>
        <v>1870.3367058363906</v>
      </c>
      <c r="L413" s="50">
        <f t="shared" si="99"/>
        <v>2225131.3834851421</v>
      </c>
      <c r="M413" s="50"/>
      <c r="N413" s="50">
        <f t="shared" si="94"/>
        <v>2225131.3834851421</v>
      </c>
      <c r="O413" s="114"/>
      <c r="P413" s="95"/>
      <c r="Q413" s="95"/>
      <c r="R413" s="33"/>
      <c r="S413" s="33"/>
    </row>
    <row r="414" spans="1:19" s="31" customFormat="1" x14ac:dyDescent="0.25">
      <c r="A414" s="35"/>
      <c r="B414" s="51" t="s">
        <v>282</v>
      </c>
      <c r="C414" s="35">
        <v>4</v>
      </c>
      <c r="D414" s="55">
        <v>21.135199999999998</v>
      </c>
      <c r="E414" s="102">
        <v>1037</v>
      </c>
      <c r="F414" s="174">
        <v>718377.6</v>
      </c>
      <c r="G414" s="41">
        <v>100</v>
      </c>
      <c r="H414" s="50">
        <f t="shared" si="97"/>
        <v>718377.6</v>
      </c>
      <c r="I414" s="50">
        <f t="shared" si="96"/>
        <v>0</v>
      </c>
      <c r="J414" s="50">
        <f t="shared" si="100"/>
        <v>692.74599807135962</v>
      </c>
      <c r="K414" s="50">
        <f t="shared" si="98"/>
        <v>1705.0255413038717</v>
      </c>
      <c r="L414" s="50">
        <f t="shared" si="99"/>
        <v>1827354.553114607</v>
      </c>
      <c r="M414" s="50"/>
      <c r="N414" s="50">
        <f t="shared" si="94"/>
        <v>1827354.553114607</v>
      </c>
      <c r="O414" s="114"/>
      <c r="P414" s="95"/>
      <c r="Q414" s="95"/>
      <c r="R414" s="33"/>
      <c r="S414" s="33"/>
    </row>
    <row r="415" spans="1:19" s="31" customFormat="1" x14ac:dyDescent="0.25">
      <c r="A415" s="35"/>
      <c r="B415" s="51" t="s">
        <v>782</v>
      </c>
      <c r="C415" s="35">
        <v>4</v>
      </c>
      <c r="D415" s="55">
        <v>33.507600000000004</v>
      </c>
      <c r="E415" s="102">
        <v>1380</v>
      </c>
      <c r="F415" s="174">
        <v>998544.9</v>
      </c>
      <c r="G415" s="41">
        <v>100</v>
      </c>
      <c r="H415" s="50">
        <f t="shared" si="97"/>
        <v>998544.9</v>
      </c>
      <c r="I415" s="50">
        <f t="shared" si="96"/>
        <v>0</v>
      </c>
      <c r="J415" s="50">
        <f t="shared" si="100"/>
        <v>723.58326086956527</v>
      </c>
      <c r="K415" s="50">
        <f t="shared" si="98"/>
        <v>1674.1882785056662</v>
      </c>
      <c r="L415" s="50">
        <f t="shared" si="99"/>
        <v>1982224.1381967594</v>
      </c>
      <c r="M415" s="50"/>
      <c r="N415" s="50">
        <f t="shared" si="94"/>
        <v>1982224.1381967594</v>
      </c>
      <c r="O415" s="114"/>
      <c r="P415" s="95"/>
      <c r="Q415" s="95"/>
      <c r="R415" s="33"/>
      <c r="S415" s="33"/>
    </row>
    <row r="416" spans="1:19" s="31" customFormat="1" x14ac:dyDescent="0.25">
      <c r="A416" s="35"/>
      <c r="B416" s="51" t="s">
        <v>283</v>
      </c>
      <c r="C416" s="35">
        <v>4</v>
      </c>
      <c r="D416" s="55">
        <v>26.096699999999998</v>
      </c>
      <c r="E416" s="102">
        <v>977</v>
      </c>
      <c r="F416" s="174">
        <v>668079.1</v>
      </c>
      <c r="G416" s="41">
        <v>100</v>
      </c>
      <c r="H416" s="50">
        <f t="shared" si="97"/>
        <v>668079.1</v>
      </c>
      <c r="I416" s="50">
        <f t="shared" si="96"/>
        <v>0</v>
      </c>
      <c r="J416" s="50">
        <f t="shared" si="100"/>
        <v>683.80665301944725</v>
      </c>
      <c r="K416" s="50">
        <f t="shared" si="98"/>
        <v>1713.9648863557841</v>
      </c>
      <c r="L416" s="50">
        <f t="shared" si="99"/>
        <v>1846240.4709111629</v>
      </c>
      <c r="M416" s="50"/>
      <c r="N416" s="50">
        <f t="shared" si="94"/>
        <v>1846240.4709111629</v>
      </c>
      <c r="O416" s="114"/>
      <c r="P416" s="95"/>
      <c r="Q416" s="95"/>
      <c r="R416" s="33"/>
      <c r="S416" s="33"/>
    </row>
    <row r="417" spans="1:19" s="31" customFormat="1" x14ac:dyDescent="0.25">
      <c r="A417" s="35"/>
      <c r="B417" s="51" t="s">
        <v>230</v>
      </c>
      <c r="C417" s="35">
        <v>4</v>
      </c>
      <c r="D417" s="54">
        <v>24.5121</v>
      </c>
      <c r="E417" s="102">
        <v>1261</v>
      </c>
      <c r="F417" s="174">
        <v>593551.9</v>
      </c>
      <c r="G417" s="41">
        <v>100</v>
      </c>
      <c r="H417" s="50">
        <f t="shared" si="97"/>
        <v>593551.9</v>
      </c>
      <c r="I417" s="50">
        <f t="shared" si="96"/>
        <v>0</v>
      </c>
      <c r="J417" s="50">
        <f t="shared" si="100"/>
        <v>470.69936558287077</v>
      </c>
      <c r="K417" s="50">
        <f t="shared" si="98"/>
        <v>1927.0721737923607</v>
      </c>
      <c r="L417" s="50">
        <f t="shared" si="99"/>
        <v>2096345.5753812529</v>
      </c>
      <c r="M417" s="50"/>
      <c r="N417" s="50">
        <f t="shared" si="94"/>
        <v>2096345.5753812529</v>
      </c>
      <c r="O417" s="114"/>
      <c r="P417" s="95"/>
      <c r="Q417" s="95"/>
      <c r="R417" s="33"/>
      <c r="S417" s="33"/>
    </row>
    <row r="418" spans="1:19" s="31" customFormat="1" x14ac:dyDescent="0.25">
      <c r="A418" s="35"/>
      <c r="B418" s="51" t="s">
        <v>284</v>
      </c>
      <c r="C418" s="35">
        <v>4</v>
      </c>
      <c r="D418" s="55">
        <v>32.277900000000002</v>
      </c>
      <c r="E418" s="102">
        <v>1711</v>
      </c>
      <c r="F418" s="174">
        <v>1038558.4</v>
      </c>
      <c r="G418" s="41">
        <v>100</v>
      </c>
      <c r="H418" s="50">
        <f t="shared" si="97"/>
        <v>1038558.4</v>
      </c>
      <c r="I418" s="50">
        <f t="shared" si="96"/>
        <v>0</v>
      </c>
      <c r="J418" s="50">
        <f t="shared" si="100"/>
        <v>606.98912916423149</v>
      </c>
      <c r="K418" s="50">
        <f t="shared" si="98"/>
        <v>1790.7824102109998</v>
      </c>
      <c r="L418" s="50">
        <f t="shared" si="99"/>
        <v>2170639.6192453145</v>
      </c>
      <c r="M418" s="50"/>
      <c r="N418" s="50">
        <f t="shared" si="94"/>
        <v>2170639.6192453145</v>
      </c>
      <c r="O418" s="114"/>
      <c r="P418" s="95"/>
      <c r="Q418" s="95"/>
      <c r="R418" s="33"/>
      <c r="S418" s="33"/>
    </row>
    <row r="419" spans="1:19" s="31" customFormat="1" x14ac:dyDescent="0.25">
      <c r="A419" s="35"/>
      <c r="B419" s="51" t="s">
        <v>285</v>
      </c>
      <c r="C419" s="35">
        <v>4</v>
      </c>
      <c r="D419" s="55">
        <v>17.488699999999998</v>
      </c>
      <c r="E419" s="102">
        <v>912</v>
      </c>
      <c r="F419" s="174">
        <v>597392.19999999995</v>
      </c>
      <c r="G419" s="41">
        <v>100</v>
      </c>
      <c r="H419" s="50">
        <f t="shared" si="97"/>
        <v>597392.19999999995</v>
      </c>
      <c r="I419" s="50">
        <f t="shared" si="96"/>
        <v>0</v>
      </c>
      <c r="J419" s="50">
        <f t="shared" si="100"/>
        <v>655.0353070175438</v>
      </c>
      <c r="K419" s="50">
        <f t="shared" si="98"/>
        <v>1742.7362323576876</v>
      </c>
      <c r="L419" s="50">
        <f t="shared" si="99"/>
        <v>1797588.8037509017</v>
      </c>
      <c r="M419" s="50"/>
      <c r="N419" s="50">
        <f t="shared" si="94"/>
        <v>1797588.8037509017</v>
      </c>
      <c r="O419" s="114"/>
      <c r="P419" s="95"/>
      <c r="Q419" s="95"/>
      <c r="R419" s="33"/>
      <c r="S419" s="33"/>
    </row>
    <row r="420" spans="1:19" s="31" customFormat="1" x14ac:dyDescent="0.25">
      <c r="A420" s="35"/>
      <c r="B420" s="51" t="s">
        <v>286</v>
      </c>
      <c r="C420" s="35">
        <v>4</v>
      </c>
      <c r="D420" s="55">
        <v>45.682399999999994</v>
      </c>
      <c r="E420" s="102">
        <v>1547</v>
      </c>
      <c r="F420" s="174">
        <v>1161312.5</v>
      </c>
      <c r="G420" s="41">
        <v>100</v>
      </c>
      <c r="H420" s="50">
        <f t="shared" si="97"/>
        <v>1161312.5</v>
      </c>
      <c r="I420" s="50">
        <f t="shared" si="96"/>
        <v>0</v>
      </c>
      <c r="J420" s="50">
        <f t="shared" si="100"/>
        <v>750.6868131868132</v>
      </c>
      <c r="K420" s="50">
        <f t="shared" si="98"/>
        <v>1647.0847261884182</v>
      </c>
      <c r="L420" s="50">
        <f t="shared" si="99"/>
        <v>2085034.7246964304</v>
      </c>
      <c r="M420" s="50"/>
      <c r="N420" s="50">
        <f t="shared" si="94"/>
        <v>2085034.7246964304</v>
      </c>
      <c r="O420" s="114"/>
      <c r="P420" s="95"/>
      <c r="Q420" s="95"/>
      <c r="R420" s="33"/>
      <c r="S420" s="33"/>
    </row>
    <row r="421" spans="1:19" s="31" customFormat="1" x14ac:dyDescent="0.25">
      <c r="A421" s="35"/>
      <c r="B421" s="51"/>
      <c r="C421" s="35"/>
      <c r="D421" s="55">
        <v>0</v>
      </c>
      <c r="E421" s="104"/>
      <c r="F421" s="42"/>
      <c r="G421" s="41"/>
      <c r="H421" s="42"/>
      <c r="I421" s="32"/>
      <c r="J421" s="32"/>
      <c r="K421" s="50"/>
      <c r="L421" s="50"/>
      <c r="M421" s="50"/>
      <c r="N421" s="50"/>
      <c r="O421" s="114"/>
      <c r="P421" s="95"/>
      <c r="Q421" s="95"/>
      <c r="R421" s="33"/>
      <c r="S421" s="33"/>
    </row>
    <row r="422" spans="1:19" s="31" customFormat="1" x14ac:dyDescent="0.25">
      <c r="A422" s="30" t="s">
        <v>287</v>
      </c>
      <c r="B422" s="43" t="s">
        <v>2</v>
      </c>
      <c r="C422" s="44"/>
      <c r="D422" s="3">
        <v>1072.5956999999999</v>
      </c>
      <c r="E422" s="105">
        <f>E423</f>
        <v>61988</v>
      </c>
      <c r="F422" s="37">
        <f t="shared" ref="F422" si="101">F424</f>
        <v>0</v>
      </c>
      <c r="G422" s="37"/>
      <c r="H422" s="37">
        <f>H424</f>
        <v>10237958.949999999</v>
      </c>
      <c r="I422" s="37">
        <f>I424</f>
        <v>-10237958.949999999</v>
      </c>
      <c r="J422" s="37"/>
      <c r="K422" s="50"/>
      <c r="L422" s="50"/>
      <c r="M422" s="46">
        <f>M424</f>
        <v>28320453.047393084</v>
      </c>
      <c r="N422" s="37">
        <f t="shared" si="94"/>
        <v>28320453.047393084</v>
      </c>
      <c r="O422" s="114"/>
      <c r="P422" s="95"/>
      <c r="Q422" s="95"/>
      <c r="R422" s="33"/>
      <c r="S422" s="33"/>
    </row>
    <row r="423" spans="1:19" s="31" customFormat="1" x14ac:dyDescent="0.25">
      <c r="A423" s="30" t="s">
        <v>287</v>
      </c>
      <c r="B423" s="43" t="s">
        <v>3</v>
      </c>
      <c r="C423" s="44"/>
      <c r="D423" s="3">
        <v>1072.5956999999999</v>
      </c>
      <c r="E423" s="105">
        <f>SUM(E425:E457)</f>
        <v>61988</v>
      </c>
      <c r="F423" s="37">
        <f t="shared" ref="F423" si="102">SUM(F425:F457)</f>
        <v>80791240.299999997</v>
      </c>
      <c r="G423" s="37"/>
      <c r="H423" s="37">
        <f>SUM(H425:H457)</f>
        <v>60315322.399999984</v>
      </c>
      <c r="I423" s="37">
        <f>SUM(I425:I457)</f>
        <v>20475917.899999999</v>
      </c>
      <c r="J423" s="37"/>
      <c r="K423" s="50"/>
      <c r="L423" s="37">
        <f>SUM(L425:L457)</f>
        <v>68250405.056019768</v>
      </c>
      <c r="M423" s="50"/>
      <c r="N423" s="37">
        <f t="shared" si="94"/>
        <v>68250405.056019768</v>
      </c>
      <c r="O423" s="114"/>
      <c r="P423" s="95"/>
      <c r="Q423" s="95"/>
      <c r="R423" s="33"/>
      <c r="S423" s="33"/>
    </row>
    <row r="424" spans="1:19" s="31" customFormat="1" x14ac:dyDescent="0.25">
      <c r="A424" s="35"/>
      <c r="B424" s="51" t="s">
        <v>26</v>
      </c>
      <c r="C424" s="35">
        <v>2</v>
      </c>
      <c r="D424" s="55">
        <v>0</v>
      </c>
      <c r="E424" s="107"/>
      <c r="F424" s="50"/>
      <c r="G424" s="41">
        <v>25</v>
      </c>
      <c r="H424" s="50">
        <f>F433*G424/100</f>
        <v>10237958.949999999</v>
      </c>
      <c r="I424" s="50">
        <f t="shared" ref="I424:I457" si="103">F424-H424</f>
        <v>-10237958.949999999</v>
      </c>
      <c r="J424" s="50"/>
      <c r="K424" s="50"/>
      <c r="L424" s="50"/>
      <c r="M424" s="50">
        <f>($L$7*$L$8*E422/$L$10)+($L$7*$L$9*D422/$L$11)</f>
        <v>28320453.047393084</v>
      </c>
      <c r="N424" s="50">
        <f t="shared" si="94"/>
        <v>28320453.047393084</v>
      </c>
      <c r="O424" s="114"/>
      <c r="P424" s="95"/>
      <c r="Q424" s="95"/>
      <c r="R424" s="33"/>
      <c r="S424" s="33"/>
    </row>
    <row r="425" spans="1:19" s="31" customFormat="1" x14ac:dyDescent="0.25">
      <c r="A425" s="35"/>
      <c r="B425" s="51" t="s">
        <v>288</v>
      </c>
      <c r="C425" s="35">
        <v>4</v>
      </c>
      <c r="D425" s="55">
        <v>34.587399999999995</v>
      </c>
      <c r="E425" s="102">
        <v>1988</v>
      </c>
      <c r="F425" s="175">
        <v>4991101</v>
      </c>
      <c r="G425" s="41">
        <v>100</v>
      </c>
      <c r="H425" s="50">
        <f t="shared" ref="H425:H457" si="104">F425*G425/100</f>
        <v>4991101</v>
      </c>
      <c r="I425" s="50">
        <f t="shared" si="103"/>
        <v>0</v>
      </c>
      <c r="J425" s="50">
        <f t="shared" si="100"/>
        <v>2510.614185110664</v>
      </c>
      <c r="K425" s="50">
        <f t="shared" ref="K425:K457" si="105">$J$11*$J$19-J425</f>
        <v>-112.8426457354326</v>
      </c>
      <c r="L425" s="50">
        <f t="shared" ref="L425:L457" si="106">IF(K425&gt;0,$J$7*$J$8*(K425/$K$19),0)+$J$7*$J$9*(E425/$E$19)+$J$7*$J$10*(D425/$D$19)</f>
        <v>817929.8203262575</v>
      </c>
      <c r="M425" s="50"/>
      <c r="N425" s="50">
        <f t="shared" si="94"/>
        <v>817929.8203262575</v>
      </c>
      <c r="O425" s="114"/>
      <c r="P425" s="95"/>
      <c r="Q425" s="95"/>
      <c r="R425" s="33"/>
      <c r="S425" s="33"/>
    </row>
    <row r="426" spans="1:19" s="31" customFormat="1" x14ac:dyDescent="0.25">
      <c r="A426" s="35"/>
      <c r="B426" s="51" t="s">
        <v>289</v>
      </c>
      <c r="C426" s="35">
        <v>4</v>
      </c>
      <c r="D426" s="55">
        <v>23.7818</v>
      </c>
      <c r="E426" s="102">
        <v>807</v>
      </c>
      <c r="F426" s="175">
        <v>569541.4</v>
      </c>
      <c r="G426" s="41">
        <v>100</v>
      </c>
      <c r="H426" s="50">
        <f t="shared" si="104"/>
        <v>569541.4</v>
      </c>
      <c r="I426" s="50">
        <f t="shared" si="103"/>
        <v>0</v>
      </c>
      <c r="J426" s="50">
        <f t="shared" si="100"/>
        <v>705.75142503097891</v>
      </c>
      <c r="K426" s="50">
        <f t="shared" si="105"/>
        <v>1692.0201143442525</v>
      </c>
      <c r="L426" s="50">
        <f t="shared" si="106"/>
        <v>1762397.8365330114</v>
      </c>
      <c r="M426" s="50"/>
      <c r="N426" s="50">
        <f t="shared" si="94"/>
        <v>1762397.8365330114</v>
      </c>
      <c r="O426" s="114"/>
      <c r="P426" s="95"/>
      <c r="Q426" s="95"/>
      <c r="R426" s="33"/>
      <c r="S426" s="33"/>
    </row>
    <row r="427" spans="1:19" s="31" customFormat="1" x14ac:dyDescent="0.25">
      <c r="A427" s="35"/>
      <c r="B427" s="51" t="s">
        <v>783</v>
      </c>
      <c r="C427" s="35">
        <v>4</v>
      </c>
      <c r="D427" s="55">
        <v>19.7803</v>
      </c>
      <c r="E427" s="102">
        <v>992</v>
      </c>
      <c r="F427" s="175">
        <v>888825.7</v>
      </c>
      <c r="G427" s="41">
        <v>100</v>
      </c>
      <c r="H427" s="50">
        <f t="shared" si="104"/>
        <v>888825.7</v>
      </c>
      <c r="I427" s="50">
        <f t="shared" si="103"/>
        <v>0</v>
      </c>
      <c r="J427" s="50">
        <f t="shared" si="100"/>
        <v>895.99364919354832</v>
      </c>
      <c r="K427" s="50">
        <f t="shared" si="105"/>
        <v>1501.7778901816832</v>
      </c>
      <c r="L427" s="50">
        <f t="shared" si="106"/>
        <v>1640640.3894051574</v>
      </c>
      <c r="M427" s="50"/>
      <c r="N427" s="50">
        <f t="shared" si="94"/>
        <v>1640640.3894051574</v>
      </c>
      <c r="O427" s="114"/>
      <c r="P427" s="95"/>
      <c r="Q427" s="95"/>
      <c r="R427" s="33"/>
      <c r="S427" s="33"/>
    </row>
    <row r="428" spans="1:19" s="31" customFormat="1" x14ac:dyDescent="0.25">
      <c r="A428" s="35"/>
      <c r="B428" s="51" t="s">
        <v>290</v>
      </c>
      <c r="C428" s="35">
        <v>4</v>
      </c>
      <c r="D428" s="55">
        <v>46.573199999999993</v>
      </c>
      <c r="E428" s="102">
        <v>2114</v>
      </c>
      <c r="F428" s="175">
        <v>1099178.3</v>
      </c>
      <c r="G428" s="41">
        <v>100</v>
      </c>
      <c r="H428" s="50">
        <f t="shared" si="104"/>
        <v>1099178.3</v>
      </c>
      <c r="I428" s="50">
        <f t="shared" si="103"/>
        <v>0</v>
      </c>
      <c r="J428" s="50">
        <f t="shared" si="100"/>
        <v>519.9518921475875</v>
      </c>
      <c r="K428" s="50">
        <f t="shared" si="105"/>
        <v>1877.8196472276441</v>
      </c>
      <c r="L428" s="50">
        <f t="shared" si="106"/>
        <v>2451053.9725147104</v>
      </c>
      <c r="M428" s="50"/>
      <c r="N428" s="50">
        <f t="shared" si="94"/>
        <v>2451053.9725147104</v>
      </c>
      <c r="O428" s="114"/>
      <c r="P428" s="95"/>
      <c r="Q428" s="95"/>
      <c r="R428" s="33"/>
      <c r="S428" s="33"/>
    </row>
    <row r="429" spans="1:19" s="31" customFormat="1" x14ac:dyDescent="0.25">
      <c r="A429" s="35"/>
      <c r="B429" s="51" t="s">
        <v>291</v>
      </c>
      <c r="C429" s="35">
        <v>4</v>
      </c>
      <c r="D429" s="55">
        <v>31.337299999999999</v>
      </c>
      <c r="E429" s="102">
        <v>2073</v>
      </c>
      <c r="F429" s="175">
        <v>1627264.6</v>
      </c>
      <c r="G429" s="41">
        <v>100</v>
      </c>
      <c r="H429" s="50">
        <f t="shared" si="104"/>
        <v>1627264.6</v>
      </c>
      <c r="I429" s="50">
        <f t="shared" si="103"/>
        <v>0</v>
      </c>
      <c r="J429" s="50">
        <f t="shared" si="100"/>
        <v>784.98051133622778</v>
      </c>
      <c r="K429" s="50">
        <f t="shared" si="105"/>
        <v>1612.7910280390038</v>
      </c>
      <c r="L429" s="50">
        <f t="shared" si="106"/>
        <v>2131523.385825403</v>
      </c>
      <c r="M429" s="50"/>
      <c r="N429" s="50">
        <f t="shared" si="94"/>
        <v>2131523.385825403</v>
      </c>
      <c r="O429" s="114"/>
      <c r="P429" s="95"/>
      <c r="Q429" s="95"/>
      <c r="R429" s="33"/>
      <c r="S429" s="33"/>
    </row>
    <row r="430" spans="1:19" s="31" customFormat="1" x14ac:dyDescent="0.25">
      <c r="A430" s="35"/>
      <c r="B430" s="51" t="s">
        <v>292</v>
      </c>
      <c r="C430" s="35">
        <v>4</v>
      </c>
      <c r="D430" s="55">
        <v>18.4437</v>
      </c>
      <c r="E430" s="102">
        <v>1117</v>
      </c>
      <c r="F430" s="175">
        <v>704458.3</v>
      </c>
      <c r="G430" s="41">
        <v>100</v>
      </c>
      <c r="H430" s="50">
        <f t="shared" si="104"/>
        <v>704458.3</v>
      </c>
      <c r="I430" s="50">
        <f t="shared" si="103"/>
        <v>0</v>
      </c>
      <c r="J430" s="50">
        <f t="shared" si="100"/>
        <v>630.6699194270368</v>
      </c>
      <c r="K430" s="50">
        <f t="shared" si="105"/>
        <v>1767.1016199481946</v>
      </c>
      <c r="L430" s="50">
        <f t="shared" si="106"/>
        <v>1885884.242120333</v>
      </c>
      <c r="M430" s="50"/>
      <c r="N430" s="50">
        <f t="shared" si="94"/>
        <v>1885884.242120333</v>
      </c>
      <c r="O430" s="114"/>
      <c r="P430" s="95"/>
      <c r="Q430" s="95"/>
      <c r="R430" s="33"/>
      <c r="S430" s="33"/>
    </row>
    <row r="431" spans="1:19" s="31" customFormat="1" x14ac:dyDescent="0.25">
      <c r="A431" s="35"/>
      <c r="B431" s="51" t="s">
        <v>293</v>
      </c>
      <c r="C431" s="35">
        <v>4</v>
      </c>
      <c r="D431" s="55">
        <v>52.673500000000004</v>
      </c>
      <c r="E431" s="102">
        <v>2227</v>
      </c>
      <c r="F431" s="175">
        <v>1023415.5</v>
      </c>
      <c r="G431" s="41">
        <v>100</v>
      </c>
      <c r="H431" s="50">
        <f t="shared" si="104"/>
        <v>1023415.5</v>
      </c>
      <c r="I431" s="50">
        <f t="shared" si="103"/>
        <v>0</v>
      </c>
      <c r="J431" s="50">
        <f t="shared" si="100"/>
        <v>459.54894476874722</v>
      </c>
      <c r="K431" s="50">
        <f t="shared" si="105"/>
        <v>1938.2225946064841</v>
      </c>
      <c r="L431" s="50">
        <f t="shared" si="106"/>
        <v>2571513.0424272441</v>
      </c>
      <c r="M431" s="50"/>
      <c r="N431" s="50">
        <f t="shared" si="94"/>
        <v>2571513.0424272441</v>
      </c>
      <c r="O431" s="114"/>
      <c r="P431" s="95"/>
      <c r="Q431" s="95"/>
      <c r="R431" s="33"/>
      <c r="S431" s="33"/>
    </row>
    <row r="432" spans="1:19" s="31" customFormat="1" x14ac:dyDescent="0.25">
      <c r="A432" s="35"/>
      <c r="B432" s="51" t="s">
        <v>294</v>
      </c>
      <c r="C432" s="35">
        <v>4</v>
      </c>
      <c r="D432" s="55">
        <v>25.634499999999999</v>
      </c>
      <c r="E432" s="102">
        <v>1192</v>
      </c>
      <c r="F432" s="175">
        <v>679333.2</v>
      </c>
      <c r="G432" s="41">
        <v>100</v>
      </c>
      <c r="H432" s="50">
        <f t="shared" si="104"/>
        <v>679333.2</v>
      </c>
      <c r="I432" s="50">
        <f t="shared" si="103"/>
        <v>0</v>
      </c>
      <c r="J432" s="50">
        <f t="shared" si="100"/>
        <v>569.91040268456368</v>
      </c>
      <c r="K432" s="50">
        <f t="shared" si="105"/>
        <v>1827.8611366906678</v>
      </c>
      <c r="L432" s="50">
        <f t="shared" si="106"/>
        <v>2001593.3526619559</v>
      </c>
      <c r="M432" s="50"/>
      <c r="N432" s="50">
        <f t="shared" si="94"/>
        <v>2001593.3526619559</v>
      </c>
      <c r="O432" s="114"/>
      <c r="P432" s="95"/>
      <c r="Q432" s="95"/>
      <c r="R432" s="33"/>
      <c r="S432" s="33"/>
    </row>
    <row r="433" spans="1:19" s="31" customFormat="1" x14ac:dyDescent="0.25">
      <c r="A433" s="35"/>
      <c r="B433" s="51" t="s">
        <v>876</v>
      </c>
      <c r="C433" s="35">
        <v>3</v>
      </c>
      <c r="D433" s="55">
        <v>21.541399999999999</v>
      </c>
      <c r="E433" s="102">
        <v>10339</v>
      </c>
      <c r="F433" s="175">
        <v>40951835.799999997</v>
      </c>
      <c r="G433" s="41">
        <v>50</v>
      </c>
      <c r="H433" s="50">
        <f t="shared" si="104"/>
        <v>20475917.899999999</v>
      </c>
      <c r="I433" s="50">
        <f t="shared" si="103"/>
        <v>20475917.899999999</v>
      </c>
      <c r="J433" s="50">
        <f t="shared" si="100"/>
        <v>3960.9087726085691</v>
      </c>
      <c r="K433" s="50">
        <f t="shared" si="105"/>
        <v>-1563.1372332333376</v>
      </c>
      <c r="L433" s="50">
        <f t="shared" si="106"/>
        <v>3296036.278833631</v>
      </c>
      <c r="M433" s="50"/>
      <c r="N433" s="50">
        <f t="shared" si="94"/>
        <v>3296036.278833631</v>
      </c>
      <c r="O433" s="114"/>
      <c r="P433" s="95"/>
      <c r="Q433" s="95"/>
      <c r="R433" s="33"/>
      <c r="S433" s="33"/>
    </row>
    <row r="434" spans="1:19" s="31" customFormat="1" x14ac:dyDescent="0.25">
      <c r="A434" s="35"/>
      <c r="B434" s="51" t="s">
        <v>295</v>
      </c>
      <c r="C434" s="35">
        <v>4</v>
      </c>
      <c r="D434" s="55">
        <v>22.109099999999998</v>
      </c>
      <c r="E434" s="102">
        <v>1554</v>
      </c>
      <c r="F434" s="175">
        <v>2314884</v>
      </c>
      <c r="G434" s="41">
        <v>100</v>
      </c>
      <c r="H434" s="50">
        <f t="shared" si="104"/>
        <v>2314884</v>
      </c>
      <c r="I434" s="50">
        <f t="shared" si="103"/>
        <v>0</v>
      </c>
      <c r="J434" s="50">
        <f t="shared" si="100"/>
        <v>1489.6293436293436</v>
      </c>
      <c r="K434" s="50">
        <f t="shared" si="105"/>
        <v>908.14219574588788</v>
      </c>
      <c r="L434" s="50">
        <f t="shared" si="106"/>
        <v>1345644.1662287028</v>
      </c>
      <c r="M434" s="50"/>
      <c r="N434" s="50">
        <f t="shared" si="94"/>
        <v>1345644.1662287028</v>
      </c>
      <c r="O434" s="114"/>
      <c r="P434" s="95"/>
      <c r="Q434" s="95"/>
      <c r="R434" s="33"/>
      <c r="S434" s="33"/>
    </row>
    <row r="435" spans="1:19" s="31" customFormat="1" x14ac:dyDescent="0.25">
      <c r="A435" s="35"/>
      <c r="B435" s="51" t="s">
        <v>296</v>
      </c>
      <c r="C435" s="35">
        <v>4</v>
      </c>
      <c r="D435" s="55">
        <v>62.467600000000004</v>
      </c>
      <c r="E435" s="102">
        <v>2462</v>
      </c>
      <c r="F435" s="175">
        <v>2116936.4</v>
      </c>
      <c r="G435" s="41">
        <v>100</v>
      </c>
      <c r="H435" s="50">
        <f t="shared" si="104"/>
        <v>2116936.4</v>
      </c>
      <c r="I435" s="50">
        <f t="shared" si="103"/>
        <v>0</v>
      </c>
      <c r="J435" s="50">
        <f t="shared" si="100"/>
        <v>859.84419171405352</v>
      </c>
      <c r="K435" s="50">
        <f t="shared" si="105"/>
        <v>1537.9273476611779</v>
      </c>
      <c r="L435" s="50">
        <f t="shared" si="106"/>
        <v>2378258.3724743691</v>
      </c>
      <c r="M435" s="50"/>
      <c r="N435" s="50">
        <f t="shared" si="94"/>
        <v>2378258.3724743691</v>
      </c>
      <c r="O435" s="114"/>
      <c r="P435" s="95"/>
      <c r="Q435" s="95"/>
      <c r="R435" s="33"/>
      <c r="S435" s="33"/>
    </row>
    <row r="436" spans="1:19" s="31" customFormat="1" x14ac:dyDescent="0.25">
      <c r="A436" s="35"/>
      <c r="B436" s="51" t="s">
        <v>297</v>
      </c>
      <c r="C436" s="35">
        <v>4</v>
      </c>
      <c r="D436" s="55">
        <v>27.094299999999997</v>
      </c>
      <c r="E436" s="102">
        <v>1520</v>
      </c>
      <c r="F436" s="175">
        <v>973783.2</v>
      </c>
      <c r="G436" s="41">
        <v>100</v>
      </c>
      <c r="H436" s="50">
        <f t="shared" si="104"/>
        <v>973783.2</v>
      </c>
      <c r="I436" s="50">
        <f t="shared" si="103"/>
        <v>0</v>
      </c>
      <c r="J436" s="50">
        <f t="shared" si="100"/>
        <v>640.64684210526309</v>
      </c>
      <c r="K436" s="50">
        <f t="shared" si="105"/>
        <v>1757.1246972699682</v>
      </c>
      <c r="L436" s="50">
        <f t="shared" si="106"/>
        <v>2053520.5367986704</v>
      </c>
      <c r="M436" s="50"/>
      <c r="N436" s="50">
        <f t="shared" si="94"/>
        <v>2053520.5367986704</v>
      </c>
      <c r="O436" s="114"/>
      <c r="P436" s="95"/>
      <c r="Q436" s="95"/>
      <c r="R436" s="33"/>
      <c r="S436" s="33"/>
    </row>
    <row r="437" spans="1:19" s="31" customFormat="1" x14ac:dyDescent="0.25">
      <c r="A437" s="35"/>
      <c r="B437" s="51" t="s">
        <v>298</v>
      </c>
      <c r="C437" s="35">
        <v>4</v>
      </c>
      <c r="D437" s="55">
        <v>30.487299999999998</v>
      </c>
      <c r="E437" s="102">
        <v>790</v>
      </c>
      <c r="F437" s="175">
        <v>264321.8</v>
      </c>
      <c r="G437" s="41">
        <v>100</v>
      </c>
      <c r="H437" s="50">
        <f t="shared" si="104"/>
        <v>264321.8</v>
      </c>
      <c r="I437" s="50">
        <f t="shared" si="103"/>
        <v>0</v>
      </c>
      <c r="J437" s="50">
        <f t="shared" si="100"/>
        <v>334.58455696202532</v>
      </c>
      <c r="K437" s="50">
        <f t="shared" si="105"/>
        <v>2063.1869824132064</v>
      </c>
      <c r="L437" s="50">
        <f t="shared" si="106"/>
        <v>2098598.2458938221</v>
      </c>
      <c r="M437" s="50"/>
      <c r="N437" s="50">
        <f t="shared" si="94"/>
        <v>2098598.2458938221</v>
      </c>
      <c r="O437" s="114"/>
      <c r="P437" s="95"/>
      <c r="Q437" s="95"/>
      <c r="R437" s="33"/>
      <c r="S437" s="33"/>
    </row>
    <row r="438" spans="1:19" s="31" customFormat="1" x14ac:dyDescent="0.25">
      <c r="A438" s="35"/>
      <c r="B438" s="51" t="s">
        <v>299</v>
      </c>
      <c r="C438" s="35">
        <v>4</v>
      </c>
      <c r="D438" s="55">
        <v>25.811999999999998</v>
      </c>
      <c r="E438" s="102">
        <v>764</v>
      </c>
      <c r="F438" s="175">
        <v>422776.7</v>
      </c>
      <c r="G438" s="41">
        <v>100</v>
      </c>
      <c r="H438" s="50">
        <f t="shared" si="104"/>
        <v>422776.7</v>
      </c>
      <c r="I438" s="50">
        <f t="shared" si="103"/>
        <v>0</v>
      </c>
      <c r="J438" s="50">
        <f t="shared" si="100"/>
        <v>553.37264397905756</v>
      </c>
      <c r="K438" s="50">
        <f t="shared" si="105"/>
        <v>1844.3988953961739</v>
      </c>
      <c r="L438" s="50">
        <f t="shared" si="106"/>
        <v>1885020.7340826823</v>
      </c>
      <c r="M438" s="50"/>
      <c r="N438" s="50">
        <f t="shared" si="94"/>
        <v>1885020.7340826823</v>
      </c>
      <c r="O438" s="114"/>
      <c r="P438" s="95"/>
      <c r="Q438" s="95"/>
      <c r="R438" s="33"/>
      <c r="S438" s="33"/>
    </row>
    <row r="439" spans="1:19" s="31" customFormat="1" x14ac:dyDescent="0.25">
      <c r="A439" s="35"/>
      <c r="B439" s="51" t="s">
        <v>300</v>
      </c>
      <c r="C439" s="35">
        <v>4</v>
      </c>
      <c r="D439" s="55">
        <v>18.983499999999999</v>
      </c>
      <c r="E439" s="102">
        <v>1146</v>
      </c>
      <c r="F439" s="175">
        <v>1271164.8999999999</v>
      </c>
      <c r="G439" s="41">
        <v>100</v>
      </c>
      <c r="H439" s="50">
        <f t="shared" si="104"/>
        <v>1271164.8999999999</v>
      </c>
      <c r="I439" s="50">
        <f t="shared" si="103"/>
        <v>0</v>
      </c>
      <c r="J439" s="50">
        <f t="shared" si="100"/>
        <v>1109.218935427574</v>
      </c>
      <c r="K439" s="50">
        <f t="shared" si="105"/>
        <v>1288.5526039476574</v>
      </c>
      <c r="L439" s="50">
        <f t="shared" si="106"/>
        <v>1510147.3857956538</v>
      </c>
      <c r="M439" s="50"/>
      <c r="N439" s="50">
        <f t="shared" si="94"/>
        <v>1510147.3857956538</v>
      </c>
      <c r="O439" s="114"/>
      <c r="P439" s="95"/>
      <c r="Q439" s="95"/>
      <c r="R439" s="33"/>
      <c r="S439" s="33"/>
    </row>
    <row r="440" spans="1:19" s="31" customFormat="1" x14ac:dyDescent="0.25">
      <c r="A440" s="35"/>
      <c r="B440" s="51" t="s">
        <v>784</v>
      </c>
      <c r="C440" s="35">
        <v>4</v>
      </c>
      <c r="D440" s="55">
        <v>35.002099999999999</v>
      </c>
      <c r="E440" s="102">
        <v>1827</v>
      </c>
      <c r="F440" s="175">
        <v>707692.8</v>
      </c>
      <c r="G440" s="41">
        <v>100</v>
      </c>
      <c r="H440" s="50">
        <f t="shared" si="104"/>
        <v>707692.8</v>
      </c>
      <c r="I440" s="50">
        <f t="shared" si="103"/>
        <v>0</v>
      </c>
      <c r="J440" s="50">
        <f t="shared" si="100"/>
        <v>387.352380952381</v>
      </c>
      <c r="K440" s="50">
        <f t="shared" si="105"/>
        <v>2010.4191584228504</v>
      </c>
      <c r="L440" s="50">
        <f t="shared" si="106"/>
        <v>2400660.3068844643</v>
      </c>
      <c r="M440" s="50"/>
      <c r="N440" s="50">
        <f t="shared" si="94"/>
        <v>2400660.3068844643</v>
      </c>
      <c r="O440" s="114"/>
      <c r="P440" s="95"/>
      <c r="Q440" s="95"/>
      <c r="R440" s="33"/>
      <c r="S440" s="33"/>
    </row>
    <row r="441" spans="1:19" s="31" customFormat="1" x14ac:dyDescent="0.25">
      <c r="A441" s="35"/>
      <c r="B441" s="51" t="s">
        <v>301</v>
      </c>
      <c r="C441" s="35">
        <v>4</v>
      </c>
      <c r="D441" s="55">
        <v>22.695900000000002</v>
      </c>
      <c r="E441" s="102">
        <v>1569</v>
      </c>
      <c r="F441" s="175">
        <v>890618.6</v>
      </c>
      <c r="G441" s="41">
        <v>100</v>
      </c>
      <c r="H441" s="50">
        <f t="shared" si="104"/>
        <v>890618.6</v>
      </c>
      <c r="I441" s="50">
        <f t="shared" si="103"/>
        <v>0</v>
      </c>
      <c r="J441" s="50">
        <f t="shared" si="100"/>
        <v>567.63454429572971</v>
      </c>
      <c r="K441" s="50">
        <f t="shared" si="105"/>
        <v>1830.1369950795017</v>
      </c>
      <c r="L441" s="50">
        <f t="shared" si="106"/>
        <v>2101097.4930322692</v>
      </c>
      <c r="M441" s="50"/>
      <c r="N441" s="50">
        <f t="shared" si="94"/>
        <v>2101097.4930322692</v>
      </c>
      <c r="O441" s="114"/>
      <c r="P441" s="95"/>
      <c r="Q441" s="95"/>
      <c r="R441" s="33"/>
      <c r="S441" s="33"/>
    </row>
    <row r="442" spans="1:19" s="31" customFormat="1" x14ac:dyDescent="0.25">
      <c r="A442" s="35"/>
      <c r="B442" s="51" t="s">
        <v>302</v>
      </c>
      <c r="C442" s="35">
        <v>4</v>
      </c>
      <c r="D442" s="55">
        <v>29.061799999999998</v>
      </c>
      <c r="E442" s="102">
        <v>834</v>
      </c>
      <c r="F442" s="175">
        <v>583388</v>
      </c>
      <c r="G442" s="41">
        <v>100</v>
      </c>
      <c r="H442" s="50">
        <f t="shared" si="104"/>
        <v>583388</v>
      </c>
      <c r="I442" s="50">
        <f t="shared" si="103"/>
        <v>0</v>
      </c>
      <c r="J442" s="50">
        <f t="shared" si="100"/>
        <v>699.50599520383696</v>
      </c>
      <c r="K442" s="50">
        <f t="shared" si="105"/>
        <v>1698.2655441713946</v>
      </c>
      <c r="L442" s="50">
        <f t="shared" si="106"/>
        <v>1807665.6511987569</v>
      </c>
      <c r="M442" s="50"/>
      <c r="N442" s="50">
        <f t="shared" si="94"/>
        <v>1807665.6511987569</v>
      </c>
      <c r="O442" s="114"/>
      <c r="P442" s="95"/>
      <c r="Q442" s="95"/>
      <c r="R442" s="33"/>
      <c r="S442" s="33"/>
    </row>
    <row r="443" spans="1:19" s="31" customFormat="1" x14ac:dyDescent="0.25">
      <c r="A443" s="35"/>
      <c r="B443" s="51" t="s">
        <v>303</v>
      </c>
      <c r="C443" s="35">
        <v>4</v>
      </c>
      <c r="D443" s="55">
        <v>43.259</v>
      </c>
      <c r="E443" s="102">
        <v>1718</v>
      </c>
      <c r="F443" s="175">
        <v>1933308</v>
      </c>
      <c r="G443" s="41">
        <v>100</v>
      </c>
      <c r="H443" s="50">
        <f t="shared" si="104"/>
        <v>1933308</v>
      </c>
      <c r="I443" s="50">
        <f t="shared" si="103"/>
        <v>0</v>
      </c>
      <c r="J443" s="50">
        <f t="shared" si="100"/>
        <v>1125.324796274738</v>
      </c>
      <c r="K443" s="50">
        <f t="shared" si="105"/>
        <v>1272.4467431004934</v>
      </c>
      <c r="L443" s="50">
        <f t="shared" si="106"/>
        <v>1819076.8273412753</v>
      </c>
      <c r="M443" s="50"/>
      <c r="N443" s="50">
        <f t="shared" si="94"/>
        <v>1819076.8273412753</v>
      </c>
      <c r="O443" s="114"/>
      <c r="P443" s="95"/>
      <c r="Q443" s="95"/>
      <c r="R443" s="33"/>
      <c r="S443" s="33"/>
    </row>
    <row r="444" spans="1:19" s="31" customFormat="1" x14ac:dyDescent="0.25">
      <c r="A444" s="35"/>
      <c r="B444" s="51" t="s">
        <v>304</v>
      </c>
      <c r="C444" s="35">
        <v>4</v>
      </c>
      <c r="D444" s="55">
        <v>19.787700000000001</v>
      </c>
      <c r="E444" s="102">
        <v>1327</v>
      </c>
      <c r="F444" s="175">
        <v>500368.8</v>
      </c>
      <c r="G444" s="41">
        <v>100</v>
      </c>
      <c r="H444" s="50">
        <f t="shared" si="104"/>
        <v>500368.8</v>
      </c>
      <c r="I444" s="50">
        <f t="shared" si="103"/>
        <v>0</v>
      </c>
      <c r="J444" s="50">
        <f t="shared" si="100"/>
        <v>377.06767143933683</v>
      </c>
      <c r="K444" s="50">
        <f t="shared" si="105"/>
        <v>2020.7038679358946</v>
      </c>
      <c r="L444" s="50">
        <f t="shared" si="106"/>
        <v>2163868.6462735138</v>
      </c>
      <c r="M444" s="50"/>
      <c r="N444" s="50">
        <f t="shared" si="94"/>
        <v>2163868.6462735138</v>
      </c>
      <c r="O444" s="114"/>
      <c r="P444" s="95"/>
      <c r="Q444" s="95"/>
      <c r="R444" s="33"/>
      <c r="S444" s="33"/>
    </row>
    <row r="445" spans="1:19" s="31" customFormat="1" x14ac:dyDescent="0.25">
      <c r="A445" s="35"/>
      <c r="B445" s="51" t="s">
        <v>305</v>
      </c>
      <c r="C445" s="35">
        <v>4</v>
      </c>
      <c r="D445" s="55">
        <v>50.122700000000002</v>
      </c>
      <c r="E445" s="102">
        <v>1499</v>
      </c>
      <c r="F445" s="175">
        <v>1383924.8</v>
      </c>
      <c r="G445" s="41">
        <v>100</v>
      </c>
      <c r="H445" s="50">
        <f t="shared" si="104"/>
        <v>1383924.8</v>
      </c>
      <c r="I445" s="50">
        <f t="shared" si="103"/>
        <v>0</v>
      </c>
      <c r="J445" s="50">
        <f t="shared" si="100"/>
        <v>923.23202134756502</v>
      </c>
      <c r="K445" s="50">
        <f t="shared" si="105"/>
        <v>1474.5395180276664</v>
      </c>
      <c r="L445" s="50">
        <f t="shared" si="106"/>
        <v>1957342.3056403724</v>
      </c>
      <c r="M445" s="50"/>
      <c r="N445" s="50">
        <f t="shared" si="94"/>
        <v>1957342.3056403724</v>
      </c>
      <c r="O445" s="114"/>
      <c r="P445" s="95"/>
      <c r="Q445" s="95"/>
      <c r="R445" s="33"/>
      <c r="S445" s="33"/>
    </row>
    <row r="446" spans="1:19" s="31" customFormat="1" x14ac:dyDescent="0.25">
      <c r="A446" s="35"/>
      <c r="B446" s="51" t="s">
        <v>785</v>
      </c>
      <c r="C446" s="35">
        <v>4</v>
      </c>
      <c r="D446" s="55">
        <v>36.563299999999998</v>
      </c>
      <c r="E446" s="102">
        <v>1879</v>
      </c>
      <c r="F446" s="175">
        <v>1386626.3</v>
      </c>
      <c r="G446" s="41">
        <v>100</v>
      </c>
      <c r="H446" s="50">
        <f t="shared" si="104"/>
        <v>1386626.3</v>
      </c>
      <c r="I446" s="50">
        <f t="shared" si="103"/>
        <v>0</v>
      </c>
      <c r="J446" s="50">
        <f t="shared" si="100"/>
        <v>737.95971261309205</v>
      </c>
      <c r="K446" s="50">
        <f t="shared" si="105"/>
        <v>1659.8118267621394</v>
      </c>
      <c r="L446" s="50">
        <f t="shared" si="106"/>
        <v>2141845.762935739</v>
      </c>
      <c r="M446" s="50"/>
      <c r="N446" s="50">
        <f t="shared" si="94"/>
        <v>2141845.762935739</v>
      </c>
      <c r="O446" s="114"/>
      <c r="P446" s="95"/>
      <c r="Q446" s="95"/>
      <c r="R446" s="33"/>
      <c r="S446" s="33"/>
    </row>
    <row r="447" spans="1:19" s="31" customFormat="1" x14ac:dyDescent="0.25">
      <c r="A447" s="35"/>
      <c r="B447" s="51" t="s">
        <v>306</v>
      </c>
      <c r="C447" s="35">
        <v>4</v>
      </c>
      <c r="D447" s="55">
        <v>44.360399999999998</v>
      </c>
      <c r="E447" s="102">
        <v>1681</v>
      </c>
      <c r="F447" s="175">
        <v>805733.8</v>
      </c>
      <c r="G447" s="41">
        <v>100</v>
      </c>
      <c r="H447" s="50">
        <f t="shared" si="104"/>
        <v>805733.8</v>
      </c>
      <c r="I447" s="50">
        <f t="shared" si="103"/>
        <v>0</v>
      </c>
      <c r="J447" s="50">
        <f t="shared" si="100"/>
        <v>479.31814396192743</v>
      </c>
      <c r="K447" s="50">
        <f t="shared" si="105"/>
        <v>1918.453395413304</v>
      </c>
      <c r="L447" s="50">
        <f t="shared" si="106"/>
        <v>2338022.2797024087</v>
      </c>
      <c r="M447" s="50"/>
      <c r="N447" s="50">
        <f t="shared" si="94"/>
        <v>2338022.2797024087</v>
      </c>
      <c r="O447" s="114"/>
      <c r="P447" s="95"/>
      <c r="Q447" s="95"/>
      <c r="R447" s="33"/>
      <c r="S447" s="33"/>
    </row>
    <row r="448" spans="1:19" s="31" customFormat="1" x14ac:dyDescent="0.25">
      <c r="A448" s="35"/>
      <c r="B448" s="51" t="s">
        <v>307</v>
      </c>
      <c r="C448" s="35">
        <v>4</v>
      </c>
      <c r="D448" s="55">
        <v>21.852300000000003</v>
      </c>
      <c r="E448" s="102">
        <v>585</v>
      </c>
      <c r="F448" s="175">
        <v>192920.1</v>
      </c>
      <c r="G448" s="41">
        <v>100</v>
      </c>
      <c r="H448" s="50">
        <f t="shared" si="104"/>
        <v>192920.1</v>
      </c>
      <c r="I448" s="50">
        <f t="shared" si="103"/>
        <v>0</v>
      </c>
      <c r="J448" s="50">
        <f t="shared" si="100"/>
        <v>329.77794871794873</v>
      </c>
      <c r="K448" s="50">
        <f t="shared" si="105"/>
        <v>2067.9935906572828</v>
      </c>
      <c r="L448" s="50">
        <f t="shared" si="106"/>
        <v>1987491.8753880486</v>
      </c>
      <c r="M448" s="50"/>
      <c r="N448" s="50">
        <f t="shared" si="94"/>
        <v>1987491.8753880486</v>
      </c>
      <c r="O448" s="114"/>
      <c r="P448" s="95"/>
      <c r="Q448" s="95"/>
      <c r="R448" s="33"/>
      <c r="S448" s="33"/>
    </row>
    <row r="449" spans="1:19" s="31" customFormat="1" x14ac:dyDescent="0.25">
      <c r="A449" s="35"/>
      <c r="B449" s="51" t="s">
        <v>308</v>
      </c>
      <c r="C449" s="35">
        <v>4</v>
      </c>
      <c r="D449" s="55">
        <v>22.801199999999998</v>
      </c>
      <c r="E449" s="102">
        <v>1037</v>
      </c>
      <c r="F449" s="175">
        <v>518673.5</v>
      </c>
      <c r="G449" s="41">
        <v>100</v>
      </c>
      <c r="H449" s="50">
        <f t="shared" si="104"/>
        <v>518673.5</v>
      </c>
      <c r="I449" s="50">
        <f t="shared" si="103"/>
        <v>0</v>
      </c>
      <c r="J449" s="50">
        <f t="shared" si="100"/>
        <v>500.1673095467695</v>
      </c>
      <c r="K449" s="50">
        <f t="shared" si="105"/>
        <v>1897.6042298284619</v>
      </c>
      <c r="L449" s="50">
        <f t="shared" si="106"/>
        <v>1993524.252617805</v>
      </c>
      <c r="M449" s="50"/>
      <c r="N449" s="50">
        <f t="shared" si="94"/>
        <v>1993524.252617805</v>
      </c>
      <c r="O449" s="114"/>
      <c r="P449" s="95"/>
      <c r="Q449" s="95"/>
      <c r="R449" s="33"/>
      <c r="S449" s="33"/>
    </row>
    <row r="450" spans="1:19" s="31" customFormat="1" x14ac:dyDescent="0.25">
      <c r="A450" s="35"/>
      <c r="B450" s="51" t="s">
        <v>309</v>
      </c>
      <c r="C450" s="35">
        <v>4</v>
      </c>
      <c r="D450" s="55">
        <v>31.886900000000004</v>
      </c>
      <c r="E450" s="102">
        <v>2454</v>
      </c>
      <c r="F450" s="175">
        <v>1104811.3999999999</v>
      </c>
      <c r="G450" s="41">
        <v>100</v>
      </c>
      <c r="H450" s="50">
        <f t="shared" si="104"/>
        <v>1104811.3999999999</v>
      </c>
      <c r="I450" s="50">
        <f t="shared" si="103"/>
        <v>0</v>
      </c>
      <c r="J450" s="50">
        <f t="shared" si="100"/>
        <v>450.20839445802767</v>
      </c>
      <c r="K450" s="50">
        <f t="shared" si="105"/>
        <v>1947.5631449172038</v>
      </c>
      <c r="L450" s="50">
        <f t="shared" si="106"/>
        <v>2522852.7589794849</v>
      </c>
      <c r="M450" s="50"/>
      <c r="N450" s="50">
        <f t="shared" ref="N450:N513" si="107">L450+M450</f>
        <v>2522852.7589794849</v>
      </c>
      <c r="O450" s="114"/>
      <c r="P450" s="95"/>
      <c r="Q450" s="95"/>
      <c r="R450" s="33"/>
      <c r="S450" s="33"/>
    </row>
    <row r="451" spans="1:19" s="31" customFormat="1" x14ac:dyDescent="0.25">
      <c r="A451" s="35"/>
      <c r="B451" s="51" t="s">
        <v>310</v>
      </c>
      <c r="C451" s="35">
        <v>4</v>
      </c>
      <c r="D451" s="55">
        <v>28.262299999999996</v>
      </c>
      <c r="E451" s="102">
        <v>901</v>
      </c>
      <c r="F451" s="175">
        <v>1070709.7</v>
      </c>
      <c r="G451" s="41">
        <v>100</v>
      </c>
      <c r="H451" s="50">
        <f t="shared" si="104"/>
        <v>1070709.7</v>
      </c>
      <c r="I451" s="50">
        <f t="shared" si="103"/>
        <v>0</v>
      </c>
      <c r="J451" s="50">
        <f t="shared" si="100"/>
        <v>1188.3570477247501</v>
      </c>
      <c r="K451" s="50">
        <f t="shared" si="105"/>
        <v>1209.4144916504813</v>
      </c>
      <c r="L451" s="50">
        <f t="shared" si="106"/>
        <v>1427112.6070212801</v>
      </c>
      <c r="M451" s="50"/>
      <c r="N451" s="50">
        <f t="shared" si="107"/>
        <v>1427112.6070212801</v>
      </c>
      <c r="O451" s="114"/>
      <c r="P451" s="95"/>
      <c r="Q451" s="95"/>
      <c r="R451" s="33"/>
      <c r="S451" s="33"/>
    </row>
    <row r="452" spans="1:19" s="31" customFormat="1" x14ac:dyDescent="0.25">
      <c r="A452" s="35"/>
      <c r="B452" s="51" t="s">
        <v>311</v>
      </c>
      <c r="C452" s="35">
        <v>4</v>
      </c>
      <c r="D452" s="55">
        <v>58.896599999999999</v>
      </c>
      <c r="E452" s="102">
        <v>1645</v>
      </c>
      <c r="F452" s="175">
        <v>924950.5</v>
      </c>
      <c r="G452" s="41">
        <v>100</v>
      </c>
      <c r="H452" s="50">
        <f t="shared" si="104"/>
        <v>924950.5</v>
      </c>
      <c r="I452" s="50">
        <f t="shared" si="103"/>
        <v>0</v>
      </c>
      <c r="J452" s="50">
        <f t="shared" si="100"/>
        <v>562.27993920972642</v>
      </c>
      <c r="K452" s="50">
        <f t="shared" si="105"/>
        <v>1835.4916001655051</v>
      </c>
      <c r="L452" s="50">
        <f t="shared" si="106"/>
        <v>2347684.4183596405</v>
      </c>
      <c r="M452" s="50"/>
      <c r="N452" s="50">
        <f t="shared" si="107"/>
        <v>2347684.4183596405</v>
      </c>
      <c r="O452" s="114"/>
      <c r="P452" s="95"/>
      <c r="Q452" s="95"/>
      <c r="R452" s="33"/>
      <c r="S452" s="33"/>
    </row>
    <row r="453" spans="1:19" s="31" customFormat="1" x14ac:dyDescent="0.25">
      <c r="A453" s="35"/>
      <c r="B453" s="51" t="s">
        <v>312</v>
      </c>
      <c r="C453" s="35">
        <v>4</v>
      </c>
      <c r="D453" s="55">
        <v>18.635300000000001</v>
      </c>
      <c r="E453" s="102">
        <v>2877</v>
      </c>
      <c r="F453" s="175">
        <v>4376106.8</v>
      </c>
      <c r="G453" s="41">
        <v>100</v>
      </c>
      <c r="H453" s="50">
        <f t="shared" si="104"/>
        <v>4376106.8</v>
      </c>
      <c r="I453" s="50">
        <f t="shared" si="103"/>
        <v>0</v>
      </c>
      <c r="J453" s="50">
        <f t="shared" si="100"/>
        <v>1521.0659714980882</v>
      </c>
      <c r="K453" s="50">
        <f t="shared" si="105"/>
        <v>876.70556787714327</v>
      </c>
      <c r="L453" s="50">
        <f t="shared" si="106"/>
        <v>1704244.6420081176</v>
      </c>
      <c r="M453" s="50"/>
      <c r="N453" s="50">
        <f t="shared" si="107"/>
        <v>1704244.6420081176</v>
      </c>
      <c r="O453" s="114"/>
      <c r="P453" s="95"/>
      <c r="Q453" s="95"/>
      <c r="R453" s="33"/>
      <c r="S453" s="33"/>
    </row>
    <row r="454" spans="1:19" s="31" customFormat="1" x14ac:dyDescent="0.25">
      <c r="A454" s="35"/>
      <c r="B454" s="51" t="s">
        <v>313</v>
      </c>
      <c r="C454" s="35">
        <v>4</v>
      </c>
      <c r="D454" s="55">
        <v>32.360300000000002</v>
      </c>
      <c r="E454" s="102">
        <v>1507</v>
      </c>
      <c r="F454" s="175">
        <v>1186231.6000000001</v>
      </c>
      <c r="G454" s="41">
        <v>100</v>
      </c>
      <c r="H454" s="50">
        <f t="shared" si="104"/>
        <v>1186231.6000000001</v>
      </c>
      <c r="I454" s="50">
        <f t="shared" si="103"/>
        <v>0</v>
      </c>
      <c r="J454" s="50">
        <f t="shared" si="100"/>
        <v>787.14771068347716</v>
      </c>
      <c r="K454" s="50">
        <f t="shared" si="105"/>
        <v>1610.6238286917542</v>
      </c>
      <c r="L454" s="50">
        <f t="shared" si="106"/>
        <v>1962649.4031856882</v>
      </c>
      <c r="M454" s="50"/>
      <c r="N454" s="50">
        <f t="shared" si="107"/>
        <v>1962649.4031856882</v>
      </c>
      <c r="O454" s="114"/>
      <c r="P454" s="95"/>
      <c r="Q454" s="95"/>
      <c r="R454" s="33"/>
      <c r="S454" s="33"/>
    </row>
    <row r="455" spans="1:19" s="31" customFormat="1" x14ac:dyDescent="0.25">
      <c r="A455" s="35"/>
      <c r="B455" s="51" t="s">
        <v>314</v>
      </c>
      <c r="C455" s="35">
        <v>4</v>
      </c>
      <c r="D455" s="55">
        <v>50.483599999999996</v>
      </c>
      <c r="E455" s="102">
        <v>3503</v>
      </c>
      <c r="F455" s="175">
        <v>1650790.5</v>
      </c>
      <c r="G455" s="41">
        <v>100</v>
      </c>
      <c r="H455" s="50">
        <f t="shared" si="104"/>
        <v>1650790.5</v>
      </c>
      <c r="I455" s="50">
        <f t="shared" si="103"/>
        <v>0</v>
      </c>
      <c r="J455" s="50">
        <f t="shared" si="100"/>
        <v>471.25049957179561</v>
      </c>
      <c r="K455" s="50">
        <f t="shared" si="105"/>
        <v>1926.5210398034358</v>
      </c>
      <c r="L455" s="50">
        <f t="shared" si="106"/>
        <v>2939484.679044792</v>
      </c>
      <c r="M455" s="50"/>
      <c r="N455" s="50">
        <f t="shared" si="107"/>
        <v>2939484.679044792</v>
      </c>
      <c r="O455" s="114"/>
      <c r="P455" s="95"/>
      <c r="Q455" s="95"/>
      <c r="R455" s="33"/>
      <c r="S455" s="33"/>
    </row>
    <row r="456" spans="1:19" s="31" customFormat="1" x14ac:dyDescent="0.25">
      <c r="A456" s="35"/>
      <c r="B456" s="51" t="s">
        <v>315</v>
      </c>
      <c r="C456" s="35">
        <v>4</v>
      </c>
      <c r="D456" s="55">
        <v>42.430799999999998</v>
      </c>
      <c r="E456" s="102">
        <v>2916</v>
      </c>
      <c r="F456" s="175">
        <v>1087742.3999999999</v>
      </c>
      <c r="G456" s="41">
        <v>100</v>
      </c>
      <c r="H456" s="50">
        <f t="shared" si="104"/>
        <v>1087742.3999999999</v>
      </c>
      <c r="I456" s="50">
        <f t="shared" si="103"/>
        <v>0</v>
      </c>
      <c r="J456" s="50">
        <f t="shared" si="100"/>
        <v>373.02551440329216</v>
      </c>
      <c r="K456" s="50">
        <f t="shared" si="105"/>
        <v>2024.7460249719393</v>
      </c>
      <c r="L456" s="50">
        <f t="shared" si="106"/>
        <v>2790653.181019289</v>
      </c>
      <c r="M456" s="50"/>
      <c r="N456" s="50">
        <f t="shared" si="107"/>
        <v>2790653.181019289</v>
      </c>
      <c r="O456" s="114"/>
      <c r="P456" s="95"/>
      <c r="Q456" s="95"/>
      <c r="R456" s="33"/>
      <c r="S456" s="33"/>
    </row>
    <row r="457" spans="1:19" s="31" customFormat="1" x14ac:dyDescent="0.25">
      <c r="A457" s="35"/>
      <c r="B457" s="51" t="s">
        <v>316</v>
      </c>
      <c r="C457" s="35">
        <v>4</v>
      </c>
      <c r="D457" s="55">
        <v>22.826599999999999</v>
      </c>
      <c r="E457" s="102">
        <v>1144</v>
      </c>
      <c r="F457" s="175">
        <v>587821.9</v>
      </c>
      <c r="G457" s="41">
        <v>100</v>
      </c>
      <c r="H457" s="50">
        <f t="shared" si="104"/>
        <v>587821.9</v>
      </c>
      <c r="I457" s="50">
        <f t="shared" si="103"/>
        <v>0</v>
      </c>
      <c r="J457" s="50">
        <f t="shared" si="100"/>
        <v>513.83033216783224</v>
      </c>
      <c r="K457" s="50">
        <f t="shared" si="105"/>
        <v>1883.9412072073992</v>
      </c>
      <c r="L457" s="50">
        <f t="shared" si="106"/>
        <v>2015366.2034652161</v>
      </c>
      <c r="M457" s="50"/>
      <c r="N457" s="50">
        <f t="shared" si="107"/>
        <v>2015366.2034652161</v>
      </c>
      <c r="O457" s="114"/>
      <c r="P457" s="95"/>
      <c r="Q457" s="95"/>
      <c r="R457" s="33"/>
      <c r="S457" s="33"/>
    </row>
    <row r="458" spans="1:19" s="31" customFormat="1" x14ac:dyDescent="0.25">
      <c r="A458" s="35"/>
      <c r="B458" s="51"/>
      <c r="C458" s="35"/>
      <c r="D458" s="55">
        <v>0</v>
      </c>
      <c r="E458" s="104"/>
      <c r="F458" s="42"/>
      <c r="G458" s="41"/>
      <c r="H458" s="42"/>
      <c r="I458" s="32"/>
      <c r="J458" s="32"/>
      <c r="K458" s="50"/>
      <c r="L458" s="50"/>
      <c r="M458" s="50"/>
      <c r="N458" s="50"/>
      <c r="O458" s="114"/>
      <c r="P458" s="95"/>
      <c r="Q458" s="95"/>
      <c r="R458" s="33"/>
      <c r="S458" s="33"/>
    </row>
    <row r="459" spans="1:19" s="31" customFormat="1" x14ac:dyDescent="0.25">
      <c r="A459" s="30" t="s">
        <v>317</v>
      </c>
      <c r="B459" s="43" t="s">
        <v>2</v>
      </c>
      <c r="C459" s="44"/>
      <c r="D459" s="3">
        <v>1108.1904</v>
      </c>
      <c r="E459" s="105">
        <f>E460</f>
        <v>60118</v>
      </c>
      <c r="F459" s="37">
        <f t="shared" ref="F459" si="108">F461</f>
        <v>0</v>
      </c>
      <c r="G459" s="37"/>
      <c r="H459" s="37">
        <f>H461</f>
        <v>10968771.875</v>
      </c>
      <c r="I459" s="37">
        <f>I461</f>
        <v>-10968771.875</v>
      </c>
      <c r="J459" s="37"/>
      <c r="K459" s="50"/>
      <c r="L459" s="50"/>
      <c r="M459" s="46">
        <f>M461</f>
        <v>28169443.822982609</v>
      </c>
      <c r="N459" s="37">
        <f t="shared" si="107"/>
        <v>28169443.822982609</v>
      </c>
      <c r="O459" s="114"/>
      <c r="P459" s="95"/>
      <c r="Q459" s="95"/>
      <c r="R459" s="33"/>
      <c r="S459" s="33"/>
    </row>
    <row r="460" spans="1:19" s="31" customFormat="1" x14ac:dyDescent="0.25">
      <c r="A460" s="30" t="s">
        <v>317</v>
      </c>
      <c r="B460" s="43" t="s">
        <v>3</v>
      </c>
      <c r="C460" s="44"/>
      <c r="D460" s="3">
        <v>1108.1904</v>
      </c>
      <c r="E460" s="105">
        <f>SUM(E462:E501)</f>
        <v>60118</v>
      </c>
      <c r="F460" s="37">
        <f t="shared" ref="F460" si="109">SUM(F462:F501)</f>
        <v>94772818.699999988</v>
      </c>
      <c r="G460" s="37"/>
      <c r="H460" s="37">
        <f>SUM(H462:H501)</f>
        <v>72835274.950000003</v>
      </c>
      <c r="I460" s="37">
        <f>SUM(I462:I501)</f>
        <v>21937543.75</v>
      </c>
      <c r="J460" s="37"/>
      <c r="K460" s="50"/>
      <c r="L460" s="37">
        <f>SUM(L462:L501)</f>
        <v>71271883.004190654</v>
      </c>
      <c r="M460" s="46"/>
      <c r="N460" s="37">
        <f t="shared" si="107"/>
        <v>71271883.004190654</v>
      </c>
      <c r="O460" s="114"/>
      <c r="P460" s="95"/>
      <c r="Q460" s="95"/>
      <c r="R460" s="33"/>
      <c r="S460" s="33"/>
    </row>
    <row r="461" spans="1:19" s="31" customFormat="1" x14ac:dyDescent="0.25">
      <c r="A461" s="35"/>
      <c r="B461" s="51" t="s">
        <v>26</v>
      </c>
      <c r="C461" s="35">
        <v>2</v>
      </c>
      <c r="D461" s="55">
        <v>0</v>
      </c>
      <c r="E461" s="106"/>
      <c r="F461" s="50"/>
      <c r="G461" s="41">
        <v>25</v>
      </c>
      <c r="H461" s="50">
        <f>F473*G461/100</f>
        <v>10968771.875</v>
      </c>
      <c r="I461" s="50">
        <f t="shared" ref="I461:I501" si="110">F461-H461</f>
        <v>-10968771.875</v>
      </c>
      <c r="J461" s="50"/>
      <c r="K461" s="50"/>
      <c r="L461" s="50"/>
      <c r="M461" s="50">
        <f>($L$7*$L$8*E459/$L$10)+($L$7*$L$9*D459/$L$11)</f>
        <v>28169443.822982609</v>
      </c>
      <c r="N461" s="50">
        <f t="shared" si="107"/>
        <v>28169443.822982609</v>
      </c>
      <c r="O461" s="114"/>
      <c r="P461" s="95"/>
      <c r="Q461" s="95"/>
      <c r="R461" s="33"/>
      <c r="S461" s="33"/>
    </row>
    <row r="462" spans="1:19" s="31" customFormat="1" x14ac:dyDescent="0.25">
      <c r="A462" s="35"/>
      <c r="B462" s="51" t="s">
        <v>262</v>
      </c>
      <c r="C462" s="35">
        <v>4</v>
      </c>
      <c r="D462" s="55">
        <v>45.602799999999995</v>
      </c>
      <c r="E462" s="102">
        <v>893</v>
      </c>
      <c r="F462" s="176">
        <v>556373.19999999995</v>
      </c>
      <c r="G462" s="41">
        <v>100</v>
      </c>
      <c r="H462" s="50">
        <f t="shared" ref="H462:H501" si="111">F462*G462/100</f>
        <v>556373.19999999995</v>
      </c>
      <c r="I462" s="50">
        <f t="shared" si="110"/>
        <v>0</v>
      </c>
      <c r="J462" s="50">
        <f t="shared" si="100"/>
        <v>623.03829787234042</v>
      </c>
      <c r="K462" s="50">
        <f t="shared" ref="K462:K501" si="112">$J$11*$J$19-J462</f>
        <v>1774.7332415028909</v>
      </c>
      <c r="L462" s="50">
        <f t="shared" ref="L462:L501" si="113">IF(K462&gt;0,$J$7*$J$8*(K462/$K$19),0)+$J$7*$J$9*(E462/$E$19)+$J$7*$J$10*(D462/$D$19)</f>
        <v>1987766.5949624572</v>
      </c>
      <c r="M462" s="50"/>
      <c r="N462" s="50">
        <f t="shared" si="107"/>
        <v>1987766.5949624572</v>
      </c>
      <c r="O462" s="114"/>
      <c r="P462" s="95"/>
      <c r="Q462" s="95"/>
      <c r="R462" s="33"/>
      <c r="S462" s="33"/>
    </row>
    <row r="463" spans="1:19" s="31" customFormat="1" x14ac:dyDescent="0.25">
      <c r="A463" s="35"/>
      <c r="B463" s="51" t="s">
        <v>318</v>
      </c>
      <c r="C463" s="35">
        <v>4</v>
      </c>
      <c r="D463" s="55">
        <v>27.1677</v>
      </c>
      <c r="E463" s="102">
        <v>1584</v>
      </c>
      <c r="F463" s="176">
        <v>884961.2</v>
      </c>
      <c r="G463" s="41">
        <v>100</v>
      </c>
      <c r="H463" s="50">
        <f t="shared" si="111"/>
        <v>884961.2</v>
      </c>
      <c r="I463" s="50">
        <f t="shared" si="110"/>
        <v>0</v>
      </c>
      <c r="J463" s="50">
        <f t="shared" si="100"/>
        <v>558.68762626262628</v>
      </c>
      <c r="K463" s="50">
        <f t="shared" si="112"/>
        <v>1839.0839131126052</v>
      </c>
      <c r="L463" s="50">
        <f t="shared" si="113"/>
        <v>2139991.8840404246</v>
      </c>
      <c r="M463" s="50"/>
      <c r="N463" s="50">
        <f t="shared" si="107"/>
        <v>2139991.8840404246</v>
      </c>
      <c r="O463" s="114"/>
      <c r="P463" s="95"/>
      <c r="Q463" s="95"/>
      <c r="R463" s="33"/>
      <c r="S463" s="33"/>
    </row>
    <row r="464" spans="1:19" s="31" customFormat="1" x14ac:dyDescent="0.25">
      <c r="A464" s="35"/>
      <c r="B464" s="51" t="s">
        <v>786</v>
      </c>
      <c r="C464" s="35">
        <v>4</v>
      </c>
      <c r="D464" s="55">
        <v>26.518599999999999</v>
      </c>
      <c r="E464" s="102">
        <v>1440</v>
      </c>
      <c r="F464" s="176">
        <v>835910.5</v>
      </c>
      <c r="G464" s="41">
        <v>100</v>
      </c>
      <c r="H464" s="50">
        <f t="shared" si="111"/>
        <v>835910.5</v>
      </c>
      <c r="I464" s="50">
        <f t="shared" si="110"/>
        <v>0</v>
      </c>
      <c r="J464" s="50">
        <f t="shared" si="100"/>
        <v>580.49340277777776</v>
      </c>
      <c r="K464" s="50">
        <f t="shared" si="112"/>
        <v>1817.2781365974538</v>
      </c>
      <c r="L464" s="50">
        <f t="shared" si="113"/>
        <v>2074299.2750683329</v>
      </c>
      <c r="M464" s="50"/>
      <c r="N464" s="50">
        <f t="shared" si="107"/>
        <v>2074299.2750683329</v>
      </c>
      <c r="O464" s="114"/>
      <c r="P464" s="95"/>
      <c r="Q464" s="95"/>
      <c r="R464" s="33"/>
      <c r="S464" s="33"/>
    </row>
    <row r="465" spans="1:19" s="31" customFormat="1" x14ac:dyDescent="0.25">
      <c r="A465" s="35"/>
      <c r="B465" s="51" t="s">
        <v>319</v>
      </c>
      <c r="C465" s="35">
        <v>4</v>
      </c>
      <c r="D465" s="55">
        <v>22.964099999999998</v>
      </c>
      <c r="E465" s="102">
        <v>707</v>
      </c>
      <c r="F465" s="176">
        <v>426059.7</v>
      </c>
      <c r="G465" s="41">
        <v>100</v>
      </c>
      <c r="H465" s="50">
        <f t="shared" si="111"/>
        <v>426059.7</v>
      </c>
      <c r="I465" s="50">
        <f t="shared" si="110"/>
        <v>0</v>
      </c>
      <c r="J465" s="50">
        <f t="shared" si="100"/>
        <v>602.6304101838756</v>
      </c>
      <c r="K465" s="50">
        <f t="shared" si="112"/>
        <v>1795.141129191356</v>
      </c>
      <c r="L465" s="50">
        <f t="shared" si="113"/>
        <v>1810415.6717248312</v>
      </c>
      <c r="M465" s="50"/>
      <c r="N465" s="50">
        <f t="shared" si="107"/>
        <v>1810415.6717248312</v>
      </c>
      <c r="O465" s="114"/>
      <c r="P465" s="95"/>
      <c r="Q465" s="95"/>
      <c r="R465" s="33"/>
      <c r="S465" s="33"/>
    </row>
    <row r="466" spans="1:19" s="31" customFormat="1" x14ac:dyDescent="0.25">
      <c r="A466" s="35"/>
      <c r="B466" s="51" t="s">
        <v>320</v>
      </c>
      <c r="C466" s="35">
        <v>4</v>
      </c>
      <c r="D466" s="55">
        <v>23.157800000000002</v>
      </c>
      <c r="E466" s="102">
        <v>810</v>
      </c>
      <c r="F466" s="176">
        <v>1007448.9</v>
      </c>
      <c r="G466" s="41">
        <v>100</v>
      </c>
      <c r="H466" s="50">
        <f t="shared" si="111"/>
        <v>1007448.9</v>
      </c>
      <c r="I466" s="50">
        <f t="shared" si="110"/>
        <v>0</v>
      </c>
      <c r="J466" s="50">
        <f t="shared" si="100"/>
        <v>1243.7640740740742</v>
      </c>
      <c r="K466" s="50">
        <f t="shared" si="112"/>
        <v>1154.0074653011573</v>
      </c>
      <c r="L466" s="50">
        <f t="shared" si="113"/>
        <v>1323462.7122155253</v>
      </c>
      <c r="M466" s="50"/>
      <c r="N466" s="50">
        <f t="shared" si="107"/>
        <v>1323462.7122155253</v>
      </c>
      <c r="O466" s="114"/>
      <c r="P466" s="95"/>
      <c r="Q466" s="95"/>
      <c r="R466" s="33"/>
      <c r="S466" s="33"/>
    </row>
    <row r="467" spans="1:19" s="31" customFormat="1" x14ac:dyDescent="0.25">
      <c r="A467" s="35"/>
      <c r="B467" s="51" t="s">
        <v>321</v>
      </c>
      <c r="C467" s="35">
        <v>4</v>
      </c>
      <c r="D467" s="55">
        <v>52.364100000000001</v>
      </c>
      <c r="E467" s="102">
        <v>2258</v>
      </c>
      <c r="F467" s="176">
        <v>1376086.8</v>
      </c>
      <c r="G467" s="41">
        <v>100</v>
      </c>
      <c r="H467" s="50">
        <f t="shared" si="111"/>
        <v>1376086.8</v>
      </c>
      <c r="I467" s="50">
        <f t="shared" si="110"/>
        <v>0</v>
      </c>
      <c r="J467" s="50">
        <f t="shared" si="100"/>
        <v>609.42728077945083</v>
      </c>
      <c r="K467" s="50">
        <f t="shared" si="112"/>
        <v>1788.3442585957805</v>
      </c>
      <c r="L467" s="50">
        <f t="shared" si="113"/>
        <v>2457651.5556941479</v>
      </c>
      <c r="M467" s="50"/>
      <c r="N467" s="50">
        <f t="shared" si="107"/>
        <v>2457651.5556941479</v>
      </c>
      <c r="O467" s="114"/>
      <c r="P467" s="95"/>
      <c r="Q467" s="95"/>
      <c r="R467" s="33"/>
      <c r="S467" s="33"/>
    </row>
    <row r="468" spans="1:19" s="31" customFormat="1" x14ac:dyDescent="0.25">
      <c r="A468" s="35"/>
      <c r="B468" s="51" t="s">
        <v>197</v>
      </c>
      <c r="C468" s="35">
        <v>4</v>
      </c>
      <c r="D468" s="55">
        <v>28.741099999999999</v>
      </c>
      <c r="E468" s="102">
        <v>1102</v>
      </c>
      <c r="F468" s="176">
        <v>606453.6</v>
      </c>
      <c r="G468" s="41">
        <v>100</v>
      </c>
      <c r="H468" s="50">
        <f t="shared" si="111"/>
        <v>606453.6</v>
      </c>
      <c r="I468" s="50">
        <f t="shared" si="110"/>
        <v>0</v>
      </c>
      <c r="J468" s="50">
        <f t="shared" si="100"/>
        <v>550.32087114337571</v>
      </c>
      <c r="K468" s="50">
        <f t="shared" si="112"/>
        <v>1847.4506682318556</v>
      </c>
      <c r="L468" s="50">
        <f t="shared" si="113"/>
        <v>2008705.6468290617</v>
      </c>
      <c r="M468" s="50"/>
      <c r="N468" s="50">
        <f t="shared" si="107"/>
        <v>2008705.6468290617</v>
      </c>
      <c r="O468" s="114"/>
      <c r="P468" s="95"/>
      <c r="Q468" s="95"/>
      <c r="R468" s="33"/>
      <c r="S468" s="33"/>
    </row>
    <row r="469" spans="1:19" s="31" customFormat="1" x14ac:dyDescent="0.25">
      <c r="A469" s="35"/>
      <c r="B469" s="51" t="s">
        <v>322</v>
      </c>
      <c r="C469" s="35">
        <v>4</v>
      </c>
      <c r="D469" s="55">
        <v>30.527899999999999</v>
      </c>
      <c r="E469" s="102">
        <v>1542</v>
      </c>
      <c r="F469" s="176">
        <v>685378.3</v>
      </c>
      <c r="G469" s="41">
        <v>100</v>
      </c>
      <c r="H469" s="50">
        <f t="shared" si="111"/>
        <v>685378.3</v>
      </c>
      <c r="I469" s="50">
        <f t="shared" si="110"/>
        <v>0</v>
      </c>
      <c r="J469" s="50">
        <f t="shared" si="100"/>
        <v>444.4736057068742</v>
      </c>
      <c r="K469" s="50">
        <f t="shared" si="112"/>
        <v>1953.2979336683572</v>
      </c>
      <c r="L469" s="50">
        <f t="shared" si="113"/>
        <v>2240032.1240350897</v>
      </c>
      <c r="M469" s="50"/>
      <c r="N469" s="50">
        <f t="shared" si="107"/>
        <v>2240032.1240350897</v>
      </c>
      <c r="O469" s="114"/>
      <c r="P469" s="95"/>
      <c r="Q469" s="95"/>
      <c r="R469" s="33"/>
      <c r="S469" s="33"/>
    </row>
    <row r="470" spans="1:19" s="31" customFormat="1" x14ac:dyDescent="0.25">
      <c r="A470" s="35"/>
      <c r="B470" s="51" t="s">
        <v>323</v>
      </c>
      <c r="C470" s="35">
        <v>4</v>
      </c>
      <c r="D470" s="55">
        <v>35.814700000000002</v>
      </c>
      <c r="E470" s="102">
        <v>1738</v>
      </c>
      <c r="F470" s="176">
        <v>2310183.6</v>
      </c>
      <c r="G470" s="41">
        <v>100</v>
      </c>
      <c r="H470" s="50">
        <f t="shared" si="111"/>
        <v>2310183.6</v>
      </c>
      <c r="I470" s="50">
        <f t="shared" si="110"/>
        <v>0</v>
      </c>
      <c r="J470" s="50">
        <f t="shared" ref="J470:J533" si="114">F470/E470</f>
        <v>1329.2195627157653</v>
      </c>
      <c r="K470" s="50">
        <f t="shared" si="112"/>
        <v>1068.5519766594662</v>
      </c>
      <c r="L470" s="50">
        <f t="shared" si="113"/>
        <v>1614906.2643401122</v>
      </c>
      <c r="M470" s="50"/>
      <c r="N470" s="50">
        <f t="shared" si="107"/>
        <v>1614906.2643401122</v>
      </c>
      <c r="O470" s="114"/>
      <c r="P470" s="95"/>
      <c r="Q470" s="95"/>
      <c r="R470" s="33"/>
      <c r="S470" s="33"/>
    </row>
    <row r="471" spans="1:19" s="31" customFormat="1" x14ac:dyDescent="0.25">
      <c r="A471" s="35"/>
      <c r="B471" s="51" t="s">
        <v>324</v>
      </c>
      <c r="C471" s="35">
        <v>4</v>
      </c>
      <c r="D471" s="55">
        <v>50.043500000000009</v>
      </c>
      <c r="E471" s="102">
        <v>2320</v>
      </c>
      <c r="F471" s="176">
        <v>883980</v>
      </c>
      <c r="G471" s="41">
        <v>100</v>
      </c>
      <c r="H471" s="50">
        <f t="shared" si="111"/>
        <v>883980</v>
      </c>
      <c r="I471" s="50">
        <f t="shared" si="110"/>
        <v>0</v>
      </c>
      <c r="J471" s="50">
        <f t="shared" si="114"/>
        <v>381.02586206896552</v>
      </c>
      <c r="K471" s="50">
        <f t="shared" si="112"/>
        <v>2016.7456773062659</v>
      </c>
      <c r="L471" s="50">
        <f t="shared" si="113"/>
        <v>2647726.161206604</v>
      </c>
      <c r="M471" s="50"/>
      <c r="N471" s="50">
        <f t="shared" si="107"/>
        <v>2647726.161206604</v>
      </c>
      <c r="O471" s="114"/>
      <c r="P471" s="95"/>
      <c r="Q471" s="95"/>
      <c r="R471" s="33"/>
      <c r="S471" s="33"/>
    </row>
    <row r="472" spans="1:19" s="31" customFormat="1" x14ac:dyDescent="0.25">
      <c r="A472" s="35"/>
      <c r="B472" s="51" t="s">
        <v>325</v>
      </c>
      <c r="C472" s="35">
        <v>4</v>
      </c>
      <c r="D472" s="55">
        <v>22.613199999999999</v>
      </c>
      <c r="E472" s="102">
        <v>931</v>
      </c>
      <c r="F472" s="176">
        <v>846752.8</v>
      </c>
      <c r="G472" s="41">
        <v>100</v>
      </c>
      <c r="H472" s="50">
        <f t="shared" si="111"/>
        <v>846752.8</v>
      </c>
      <c r="I472" s="50">
        <f t="shared" si="110"/>
        <v>0</v>
      </c>
      <c r="J472" s="50">
        <f t="shared" si="114"/>
        <v>909.5089151450054</v>
      </c>
      <c r="K472" s="50">
        <f t="shared" si="112"/>
        <v>1488.262624230226</v>
      </c>
      <c r="L472" s="50">
        <f t="shared" si="113"/>
        <v>1628144.0316961682</v>
      </c>
      <c r="M472" s="50"/>
      <c r="N472" s="50">
        <f t="shared" si="107"/>
        <v>1628144.0316961682</v>
      </c>
      <c r="O472" s="114"/>
      <c r="P472" s="95"/>
      <c r="Q472" s="95"/>
      <c r="R472" s="33"/>
      <c r="S472" s="33"/>
    </row>
    <row r="473" spans="1:19" s="31" customFormat="1" x14ac:dyDescent="0.25">
      <c r="A473" s="35"/>
      <c r="B473" s="51" t="s">
        <v>868</v>
      </c>
      <c r="C473" s="35">
        <v>3</v>
      </c>
      <c r="D473" s="55">
        <v>15.1205</v>
      </c>
      <c r="E473" s="102">
        <v>9658</v>
      </c>
      <c r="F473" s="176">
        <v>43875087.5</v>
      </c>
      <c r="G473" s="41">
        <v>50</v>
      </c>
      <c r="H473" s="50">
        <f t="shared" si="111"/>
        <v>21937543.75</v>
      </c>
      <c r="I473" s="50">
        <f t="shared" si="110"/>
        <v>21937543.75</v>
      </c>
      <c r="J473" s="50">
        <f t="shared" si="114"/>
        <v>4542.875077655829</v>
      </c>
      <c r="K473" s="50">
        <f t="shared" si="112"/>
        <v>-2145.1035382805976</v>
      </c>
      <c r="L473" s="50">
        <f t="shared" si="113"/>
        <v>3048678.8934341762</v>
      </c>
      <c r="M473" s="50"/>
      <c r="N473" s="50">
        <f t="shared" si="107"/>
        <v>3048678.8934341762</v>
      </c>
      <c r="O473" s="114"/>
      <c r="P473" s="95"/>
      <c r="Q473" s="95"/>
      <c r="R473" s="33"/>
      <c r="S473" s="33"/>
    </row>
    <row r="474" spans="1:19" s="31" customFormat="1" x14ac:dyDescent="0.25">
      <c r="A474" s="35"/>
      <c r="B474" s="51" t="s">
        <v>326</v>
      </c>
      <c r="C474" s="35">
        <v>4</v>
      </c>
      <c r="D474" s="55">
        <v>24.532899999999998</v>
      </c>
      <c r="E474" s="102">
        <v>1092</v>
      </c>
      <c r="F474" s="176">
        <v>537801.9</v>
      </c>
      <c r="G474" s="41">
        <v>100</v>
      </c>
      <c r="H474" s="50">
        <f t="shared" si="111"/>
        <v>537801.9</v>
      </c>
      <c r="I474" s="50">
        <f t="shared" si="110"/>
        <v>0</v>
      </c>
      <c r="J474" s="50">
        <f t="shared" si="114"/>
        <v>492.49258241758241</v>
      </c>
      <c r="K474" s="50">
        <f t="shared" si="112"/>
        <v>1905.2789569576489</v>
      </c>
      <c r="L474" s="50">
        <f t="shared" si="113"/>
        <v>2027060.5013855598</v>
      </c>
      <c r="M474" s="50"/>
      <c r="N474" s="50">
        <f t="shared" si="107"/>
        <v>2027060.5013855598</v>
      </c>
      <c r="O474" s="114"/>
      <c r="P474" s="95"/>
      <c r="Q474" s="95"/>
      <c r="R474" s="33"/>
      <c r="S474" s="33"/>
    </row>
    <row r="475" spans="1:19" s="31" customFormat="1" x14ac:dyDescent="0.25">
      <c r="A475" s="35"/>
      <c r="B475" s="51" t="s">
        <v>327</v>
      </c>
      <c r="C475" s="35">
        <v>4</v>
      </c>
      <c r="D475" s="55">
        <v>34.783699999999996</v>
      </c>
      <c r="E475" s="102">
        <v>1639</v>
      </c>
      <c r="F475" s="176">
        <v>1674764.7</v>
      </c>
      <c r="G475" s="41">
        <v>100</v>
      </c>
      <c r="H475" s="50">
        <f t="shared" si="111"/>
        <v>1674764.7</v>
      </c>
      <c r="I475" s="50">
        <f t="shared" si="110"/>
        <v>0</v>
      </c>
      <c r="J475" s="50">
        <f t="shared" si="114"/>
        <v>1021.8210494203782</v>
      </c>
      <c r="K475" s="50">
        <f t="shared" si="112"/>
        <v>1375.9504899548533</v>
      </c>
      <c r="L475" s="50">
        <f t="shared" si="113"/>
        <v>1827514.5243700407</v>
      </c>
      <c r="M475" s="50"/>
      <c r="N475" s="50">
        <f t="shared" si="107"/>
        <v>1827514.5243700407</v>
      </c>
      <c r="O475" s="114"/>
      <c r="P475" s="95"/>
      <c r="Q475" s="95"/>
      <c r="R475" s="33"/>
      <c r="S475" s="33"/>
    </row>
    <row r="476" spans="1:19" s="31" customFormat="1" x14ac:dyDescent="0.25">
      <c r="A476" s="35"/>
      <c r="B476" s="51" t="s">
        <v>328</v>
      </c>
      <c r="C476" s="35">
        <v>4</v>
      </c>
      <c r="D476" s="55">
        <v>42.847299999999997</v>
      </c>
      <c r="E476" s="102">
        <v>2634</v>
      </c>
      <c r="F476" s="176">
        <v>3726938.1</v>
      </c>
      <c r="G476" s="41">
        <v>100</v>
      </c>
      <c r="H476" s="50">
        <f t="shared" si="111"/>
        <v>3726938.1</v>
      </c>
      <c r="I476" s="50">
        <f t="shared" si="110"/>
        <v>0</v>
      </c>
      <c r="J476" s="50">
        <f t="shared" si="114"/>
        <v>1414.9347380410022</v>
      </c>
      <c r="K476" s="50">
        <f t="shared" si="112"/>
        <v>982.83680133422922</v>
      </c>
      <c r="L476" s="50">
        <f t="shared" si="113"/>
        <v>1862320.0486466074</v>
      </c>
      <c r="M476" s="50"/>
      <c r="N476" s="50">
        <f t="shared" si="107"/>
        <v>1862320.0486466074</v>
      </c>
      <c r="O476" s="114"/>
      <c r="P476" s="95"/>
      <c r="Q476" s="95"/>
      <c r="R476" s="33"/>
      <c r="S476" s="33"/>
    </row>
    <row r="477" spans="1:19" s="31" customFormat="1" x14ac:dyDescent="0.25">
      <c r="A477" s="35"/>
      <c r="B477" s="51" t="s">
        <v>329</v>
      </c>
      <c r="C477" s="35">
        <v>4</v>
      </c>
      <c r="D477" s="55">
        <v>27.030799999999999</v>
      </c>
      <c r="E477" s="102">
        <v>1294</v>
      </c>
      <c r="F477" s="176">
        <v>5508284.4000000004</v>
      </c>
      <c r="G477" s="41">
        <v>100</v>
      </c>
      <c r="H477" s="50">
        <f t="shared" si="111"/>
        <v>5508284.4000000004</v>
      </c>
      <c r="I477" s="50">
        <f t="shared" si="110"/>
        <v>0</v>
      </c>
      <c r="J477" s="50">
        <f t="shared" si="114"/>
        <v>4256.7885625966001</v>
      </c>
      <c r="K477" s="50">
        <f t="shared" si="112"/>
        <v>-1859.0170232213686</v>
      </c>
      <c r="L477" s="50">
        <f t="shared" si="113"/>
        <v>559722.13151668897</v>
      </c>
      <c r="M477" s="50"/>
      <c r="N477" s="50">
        <f t="shared" si="107"/>
        <v>559722.13151668897</v>
      </c>
      <c r="O477" s="114"/>
      <c r="P477" s="95"/>
      <c r="Q477" s="95"/>
      <c r="R477" s="33"/>
      <c r="S477" s="33"/>
    </row>
    <row r="478" spans="1:19" s="31" customFormat="1" x14ac:dyDescent="0.25">
      <c r="A478" s="35"/>
      <c r="B478" s="51" t="s">
        <v>330</v>
      </c>
      <c r="C478" s="35">
        <v>4</v>
      </c>
      <c r="D478" s="55">
        <v>20.4026</v>
      </c>
      <c r="E478" s="102">
        <v>949</v>
      </c>
      <c r="F478" s="176">
        <v>1137289.8999999999</v>
      </c>
      <c r="G478" s="41">
        <v>100</v>
      </c>
      <c r="H478" s="50">
        <f t="shared" si="111"/>
        <v>1137289.8999999999</v>
      </c>
      <c r="I478" s="50">
        <f t="shared" si="110"/>
        <v>0</v>
      </c>
      <c r="J478" s="50">
        <f t="shared" si="114"/>
        <v>1198.408746048472</v>
      </c>
      <c r="K478" s="50">
        <f t="shared" si="112"/>
        <v>1199.3627933267594</v>
      </c>
      <c r="L478" s="50">
        <f t="shared" si="113"/>
        <v>1386119.7063261827</v>
      </c>
      <c r="M478" s="50"/>
      <c r="N478" s="50">
        <f t="shared" si="107"/>
        <v>1386119.7063261827</v>
      </c>
      <c r="O478" s="114"/>
      <c r="P478" s="95"/>
      <c r="Q478" s="95"/>
      <c r="R478" s="33"/>
      <c r="S478" s="33"/>
    </row>
    <row r="479" spans="1:19" s="31" customFormat="1" x14ac:dyDescent="0.25">
      <c r="A479" s="35"/>
      <c r="B479" s="51" t="s">
        <v>301</v>
      </c>
      <c r="C479" s="35">
        <v>4</v>
      </c>
      <c r="D479" s="55">
        <v>38.792499999999997</v>
      </c>
      <c r="E479" s="102">
        <v>1212</v>
      </c>
      <c r="F479" s="176">
        <v>846389.3</v>
      </c>
      <c r="G479" s="41">
        <v>100</v>
      </c>
      <c r="H479" s="50">
        <f t="shared" si="111"/>
        <v>846389.3</v>
      </c>
      <c r="I479" s="50">
        <f t="shared" si="110"/>
        <v>0</v>
      </c>
      <c r="J479" s="50">
        <f t="shared" si="114"/>
        <v>698.34100660066008</v>
      </c>
      <c r="K479" s="50">
        <f t="shared" si="112"/>
        <v>1699.4305327745715</v>
      </c>
      <c r="L479" s="50">
        <f t="shared" si="113"/>
        <v>1983211.5103030612</v>
      </c>
      <c r="M479" s="50"/>
      <c r="N479" s="50">
        <f t="shared" si="107"/>
        <v>1983211.5103030612</v>
      </c>
      <c r="O479" s="114"/>
      <c r="P479" s="95"/>
      <c r="Q479" s="95"/>
      <c r="R479" s="33"/>
      <c r="S479" s="33"/>
    </row>
    <row r="480" spans="1:19" s="31" customFormat="1" x14ac:dyDescent="0.25">
      <c r="A480" s="35"/>
      <c r="B480" s="51" t="s">
        <v>331</v>
      </c>
      <c r="C480" s="35">
        <v>4</v>
      </c>
      <c r="D480" s="55">
        <v>27.402800000000003</v>
      </c>
      <c r="E480" s="102">
        <v>1177</v>
      </c>
      <c r="F480" s="176">
        <v>946538.2</v>
      </c>
      <c r="G480" s="41">
        <v>100</v>
      </c>
      <c r="H480" s="50">
        <f t="shared" si="111"/>
        <v>946538.2</v>
      </c>
      <c r="I480" s="50">
        <f t="shared" si="110"/>
        <v>0</v>
      </c>
      <c r="J480" s="50">
        <f t="shared" si="114"/>
        <v>804.19558198810535</v>
      </c>
      <c r="K480" s="50">
        <f t="shared" si="112"/>
        <v>1593.575957387126</v>
      </c>
      <c r="L480" s="50">
        <f t="shared" si="113"/>
        <v>1817799.9973960642</v>
      </c>
      <c r="M480" s="50"/>
      <c r="N480" s="50">
        <f t="shared" si="107"/>
        <v>1817799.9973960642</v>
      </c>
      <c r="O480" s="114"/>
      <c r="P480" s="95"/>
      <c r="Q480" s="95"/>
      <c r="R480" s="33"/>
      <c r="S480" s="33"/>
    </row>
    <row r="481" spans="1:19" s="31" customFormat="1" x14ac:dyDescent="0.25">
      <c r="A481" s="35"/>
      <c r="B481" s="51" t="s">
        <v>332</v>
      </c>
      <c r="C481" s="35">
        <v>4</v>
      </c>
      <c r="D481" s="55">
        <v>19.755499999999998</v>
      </c>
      <c r="E481" s="102">
        <v>1216</v>
      </c>
      <c r="F481" s="176">
        <v>3211438.6</v>
      </c>
      <c r="G481" s="41">
        <v>100</v>
      </c>
      <c r="H481" s="50">
        <f t="shared" si="111"/>
        <v>3211438.6</v>
      </c>
      <c r="I481" s="50">
        <f t="shared" si="110"/>
        <v>0</v>
      </c>
      <c r="J481" s="50">
        <f t="shared" si="114"/>
        <v>2640.9856907894737</v>
      </c>
      <c r="K481" s="50">
        <f t="shared" si="112"/>
        <v>-243.21415141424222</v>
      </c>
      <c r="L481" s="50">
        <f t="shared" si="113"/>
        <v>491831.14151483204</v>
      </c>
      <c r="M481" s="50"/>
      <c r="N481" s="50">
        <f t="shared" si="107"/>
        <v>491831.14151483204</v>
      </c>
      <c r="O481" s="114"/>
      <c r="P481" s="95"/>
      <c r="Q481" s="95"/>
      <c r="R481" s="33"/>
      <c r="S481" s="33"/>
    </row>
    <row r="482" spans="1:19" s="31" customFormat="1" x14ac:dyDescent="0.25">
      <c r="A482" s="35"/>
      <c r="B482" s="51" t="s">
        <v>333</v>
      </c>
      <c r="C482" s="35">
        <v>4</v>
      </c>
      <c r="D482" s="55">
        <v>31.557099999999998</v>
      </c>
      <c r="E482" s="102">
        <v>511</v>
      </c>
      <c r="F482" s="176">
        <v>380364.6</v>
      </c>
      <c r="G482" s="41">
        <v>100</v>
      </c>
      <c r="H482" s="50">
        <f t="shared" si="111"/>
        <v>380364.6</v>
      </c>
      <c r="I482" s="50">
        <f t="shared" si="110"/>
        <v>0</v>
      </c>
      <c r="J482" s="50">
        <f t="shared" si="114"/>
        <v>744.35342465753422</v>
      </c>
      <c r="K482" s="50">
        <f t="shared" si="112"/>
        <v>1653.4181147176973</v>
      </c>
      <c r="L482" s="50">
        <f t="shared" si="113"/>
        <v>1687508.6220293648</v>
      </c>
      <c r="M482" s="50"/>
      <c r="N482" s="50">
        <f t="shared" si="107"/>
        <v>1687508.6220293648</v>
      </c>
      <c r="O482" s="114"/>
      <c r="P482" s="95"/>
      <c r="Q482" s="95"/>
      <c r="R482" s="33"/>
      <c r="S482" s="33"/>
    </row>
    <row r="483" spans="1:19" s="31" customFormat="1" x14ac:dyDescent="0.25">
      <c r="A483" s="35"/>
      <c r="B483" s="51" t="s">
        <v>334</v>
      </c>
      <c r="C483" s="35">
        <v>4</v>
      </c>
      <c r="D483" s="55">
        <v>3.6592000000000002</v>
      </c>
      <c r="E483" s="102">
        <v>1311</v>
      </c>
      <c r="F483" s="176">
        <v>3440519.9</v>
      </c>
      <c r="G483" s="41">
        <v>100</v>
      </c>
      <c r="H483" s="50">
        <f t="shared" si="111"/>
        <v>3440519.9</v>
      </c>
      <c r="I483" s="50">
        <f t="shared" si="110"/>
        <v>0</v>
      </c>
      <c r="J483" s="50">
        <f t="shared" si="114"/>
        <v>2624.3477498093057</v>
      </c>
      <c r="K483" s="50">
        <f t="shared" si="112"/>
        <v>-226.57621043407426</v>
      </c>
      <c r="L483" s="50">
        <f t="shared" si="113"/>
        <v>423553.84546096501</v>
      </c>
      <c r="M483" s="50"/>
      <c r="N483" s="50">
        <f t="shared" si="107"/>
        <v>423553.84546096501</v>
      </c>
      <c r="O483" s="114"/>
      <c r="P483" s="95"/>
      <c r="Q483" s="95"/>
      <c r="R483" s="33"/>
      <c r="S483" s="33"/>
    </row>
    <row r="484" spans="1:19" s="31" customFormat="1" x14ac:dyDescent="0.25">
      <c r="A484" s="35"/>
      <c r="B484" s="51" t="s">
        <v>335</v>
      </c>
      <c r="C484" s="35">
        <v>4</v>
      </c>
      <c r="D484" s="55">
        <v>3.3653</v>
      </c>
      <c r="E484" s="102">
        <v>1148</v>
      </c>
      <c r="F484" s="176">
        <v>1461141.3</v>
      </c>
      <c r="G484" s="41">
        <v>100</v>
      </c>
      <c r="H484" s="50">
        <f t="shared" si="111"/>
        <v>1461141.3</v>
      </c>
      <c r="I484" s="50">
        <f t="shared" si="110"/>
        <v>0</v>
      </c>
      <c r="J484" s="50">
        <f t="shared" si="114"/>
        <v>1272.7711672473868</v>
      </c>
      <c r="K484" s="50">
        <f t="shared" si="112"/>
        <v>1125.0003721278447</v>
      </c>
      <c r="L484" s="50">
        <f t="shared" si="113"/>
        <v>1283720.969636827</v>
      </c>
      <c r="M484" s="50"/>
      <c r="N484" s="50">
        <f t="shared" si="107"/>
        <v>1283720.969636827</v>
      </c>
      <c r="O484" s="114"/>
      <c r="P484" s="95"/>
      <c r="Q484" s="95"/>
      <c r="R484" s="33"/>
      <c r="S484" s="33"/>
    </row>
    <row r="485" spans="1:19" s="31" customFormat="1" x14ac:dyDescent="0.25">
      <c r="A485" s="35"/>
      <c r="B485" s="51" t="s">
        <v>336</v>
      </c>
      <c r="C485" s="35">
        <v>4</v>
      </c>
      <c r="D485" s="55">
        <v>13.880999999999998</v>
      </c>
      <c r="E485" s="102">
        <v>705</v>
      </c>
      <c r="F485" s="176">
        <v>543992.30000000005</v>
      </c>
      <c r="G485" s="41">
        <v>100</v>
      </c>
      <c r="H485" s="50">
        <f t="shared" si="111"/>
        <v>543992.30000000005</v>
      </c>
      <c r="I485" s="50">
        <f t="shared" si="110"/>
        <v>0</v>
      </c>
      <c r="J485" s="50">
        <f t="shared" si="114"/>
        <v>771.62028368794336</v>
      </c>
      <c r="K485" s="50">
        <f t="shared" si="112"/>
        <v>1626.1512556872881</v>
      </c>
      <c r="L485" s="50">
        <f t="shared" si="113"/>
        <v>1617887.5468532664</v>
      </c>
      <c r="M485" s="50"/>
      <c r="N485" s="50">
        <f t="shared" si="107"/>
        <v>1617887.5468532664</v>
      </c>
      <c r="O485" s="114"/>
      <c r="P485" s="95"/>
      <c r="Q485" s="95"/>
      <c r="R485" s="33"/>
      <c r="S485" s="33"/>
    </row>
    <row r="486" spans="1:19" s="31" customFormat="1" x14ac:dyDescent="0.25">
      <c r="A486" s="35"/>
      <c r="B486" s="51" t="s">
        <v>337</v>
      </c>
      <c r="C486" s="35">
        <v>4</v>
      </c>
      <c r="D486" s="55">
        <v>30.09</v>
      </c>
      <c r="E486" s="102">
        <v>711</v>
      </c>
      <c r="F486" s="176">
        <v>605884.30000000005</v>
      </c>
      <c r="G486" s="41">
        <v>100</v>
      </c>
      <c r="H486" s="50">
        <f t="shared" si="111"/>
        <v>605884.30000000005</v>
      </c>
      <c r="I486" s="50">
        <f t="shared" si="110"/>
        <v>0</v>
      </c>
      <c r="J486" s="50">
        <f t="shared" si="114"/>
        <v>852.15794655414913</v>
      </c>
      <c r="K486" s="50">
        <f t="shared" si="112"/>
        <v>1545.6135928210824</v>
      </c>
      <c r="L486" s="50">
        <f t="shared" si="113"/>
        <v>1652493.3358396795</v>
      </c>
      <c r="M486" s="50"/>
      <c r="N486" s="50">
        <f t="shared" si="107"/>
        <v>1652493.3358396795</v>
      </c>
      <c r="O486" s="114"/>
      <c r="P486" s="95"/>
      <c r="Q486" s="95"/>
      <c r="R486" s="33"/>
      <c r="S486" s="33"/>
    </row>
    <row r="487" spans="1:19" s="31" customFormat="1" x14ac:dyDescent="0.25">
      <c r="A487" s="35"/>
      <c r="B487" s="51" t="s">
        <v>338</v>
      </c>
      <c r="C487" s="35">
        <v>4</v>
      </c>
      <c r="D487" s="55">
        <v>55.488399999999999</v>
      </c>
      <c r="E487" s="102">
        <v>1998</v>
      </c>
      <c r="F487" s="176">
        <v>1096925</v>
      </c>
      <c r="G487" s="41">
        <v>100</v>
      </c>
      <c r="H487" s="50">
        <f t="shared" si="111"/>
        <v>1096925</v>
      </c>
      <c r="I487" s="50">
        <f t="shared" si="110"/>
        <v>0</v>
      </c>
      <c r="J487" s="50">
        <f t="shared" si="114"/>
        <v>549.01151151151146</v>
      </c>
      <c r="K487" s="50">
        <f t="shared" si="112"/>
        <v>1848.7600278637201</v>
      </c>
      <c r="L487" s="50">
        <f t="shared" si="113"/>
        <v>2445909.2159209326</v>
      </c>
      <c r="M487" s="50"/>
      <c r="N487" s="50">
        <f t="shared" si="107"/>
        <v>2445909.2159209326</v>
      </c>
      <c r="O487" s="114"/>
      <c r="P487" s="95"/>
      <c r="Q487" s="95"/>
      <c r="R487" s="33"/>
      <c r="S487" s="33"/>
    </row>
    <row r="488" spans="1:19" s="31" customFormat="1" x14ac:dyDescent="0.25">
      <c r="A488" s="35"/>
      <c r="B488" s="51" t="s">
        <v>339</v>
      </c>
      <c r="C488" s="35">
        <v>4</v>
      </c>
      <c r="D488" s="55">
        <v>30.717099999999999</v>
      </c>
      <c r="E488" s="102">
        <v>1552</v>
      </c>
      <c r="F488" s="176">
        <v>2515860.1</v>
      </c>
      <c r="G488" s="41">
        <v>100</v>
      </c>
      <c r="H488" s="50">
        <f t="shared" si="111"/>
        <v>2515860.1</v>
      </c>
      <c r="I488" s="50">
        <f t="shared" si="110"/>
        <v>0</v>
      </c>
      <c r="J488" s="50">
        <f t="shared" si="114"/>
        <v>1621.0438788659794</v>
      </c>
      <c r="K488" s="50">
        <f t="shared" si="112"/>
        <v>776.72766050925202</v>
      </c>
      <c r="L488" s="50">
        <f t="shared" si="113"/>
        <v>1290584.7728367951</v>
      </c>
      <c r="M488" s="50"/>
      <c r="N488" s="50">
        <f t="shared" si="107"/>
        <v>1290584.7728367951</v>
      </c>
      <c r="O488" s="114"/>
      <c r="P488" s="95"/>
      <c r="Q488" s="95"/>
      <c r="R488" s="33"/>
      <c r="S488" s="33"/>
    </row>
    <row r="489" spans="1:19" s="31" customFormat="1" x14ac:dyDescent="0.25">
      <c r="A489" s="35"/>
      <c r="B489" s="51" t="s">
        <v>340</v>
      </c>
      <c r="C489" s="35">
        <v>4</v>
      </c>
      <c r="D489" s="55">
        <v>26.287699999999997</v>
      </c>
      <c r="E489" s="102">
        <v>1375</v>
      </c>
      <c r="F489" s="176">
        <v>1312268.7</v>
      </c>
      <c r="G489" s="41">
        <v>100</v>
      </c>
      <c r="H489" s="50">
        <f t="shared" si="111"/>
        <v>1312268.7</v>
      </c>
      <c r="I489" s="50">
        <f t="shared" si="110"/>
        <v>0</v>
      </c>
      <c r="J489" s="50">
        <f t="shared" si="114"/>
        <v>954.37723636363637</v>
      </c>
      <c r="K489" s="50">
        <f t="shared" si="112"/>
        <v>1443.3943030115952</v>
      </c>
      <c r="L489" s="50">
        <f t="shared" si="113"/>
        <v>1749953.3197655729</v>
      </c>
      <c r="M489" s="50"/>
      <c r="N489" s="50">
        <f t="shared" si="107"/>
        <v>1749953.3197655729</v>
      </c>
      <c r="O489" s="114"/>
      <c r="P489" s="95"/>
      <c r="Q489" s="95"/>
      <c r="R489" s="33"/>
      <c r="S489" s="33"/>
    </row>
    <row r="490" spans="1:19" s="31" customFormat="1" x14ac:dyDescent="0.25">
      <c r="A490" s="35"/>
      <c r="B490" s="51" t="s">
        <v>341</v>
      </c>
      <c r="C490" s="35">
        <v>4</v>
      </c>
      <c r="D490" s="55">
        <v>25.453600000000002</v>
      </c>
      <c r="E490" s="102">
        <v>1057</v>
      </c>
      <c r="F490" s="176">
        <v>498030.7</v>
      </c>
      <c r="G490" s="41">
        <v>100</v>
      </c>
      <c r="H490" s="50">
        <f t="shared" si="111"/>
        <v>498030.7</v>
      </c>
      <c r="I490" s="50">
        <f t="shared" si="110"/>
        <v>0</v>
      </c>
      <c r="J490" s="50">
        <f t="shared" si="114"/>
        <v>471.17379375591298</v>
      </c>
      <c r="K490" s="50">
        <f t="shared" si="112"/>
        <v>1926.5977456193184</v>
      </c>
      <c r="L490" s="50">
        <f t="shared" si="113"/>
        <v>2039192.6654210347</v>
      </c>
      <c r="M490" s="50"/>
      <c r="N490" s="50">
        <f t="shared" si="107"/>
        <v>2039192.6654210347</v>
      </c>
      <c r="O490" s="114"/>
      <c r="P490" s="95"/>
      <c r="Q490" s="95"/>
      <c r="R490" s="33"/>
      <c r="S490" s="33"/>
    </row>
    <row r="491" spans="1:19" s="31" customFormat="1" x14ac:dyDescent="0.25">
      <c r="A491" s="35"/>
      <c r="B491" s="51" t="s">
        <v>342</v>
      </c>
      <c r="C491" s="35">
        <v>4</v>
      </c>
      <c r="D491" s="55">
        <v>29.825800000000001</v>
      </c>
      <c r="E491" s="102">
        <v>1709</v>
      </c>
      <c r="F491" s="176">
        <v>1021247</v>
      </c>
      <c r="G491" s="41">
        <v>100</v>
      </c>
      <c r="H491" s="50">
        <f t="shared" si="111"/>
        <v>1021247</v>
      </c>
      <c r="I491" s="50">
        <f t="shared" si="110"/>
        <v>0</v>
      </c>
      <c r="J491" s="50">
        <f t="shared" si="114"/>
        <v>597.56992393212408</v>
      </c>
      <c r="K491" s="50">
        <f t="shared" si="112"/>
        <v>1800.2016154431074</v>
      </c>
      <c r="L491" s="50">
        <f t="shared" si="113"/>
        <v>2162829.2235011109</v>
      </c>
      <c r="M491" s="50"/>
      <c r="N491" s="50">
        <f t="shared" si="107"/>
        <v>2162829.2235011109</v>
      </c>
      <c r="O491" s="114"/>
      <c r="P491" s="95"/>
      <c r="Q491" s="95"/>
      <c r="R491" s="33"/>
      <c r="S491" s="33"/>
    </row>
    <row r="492" spans="1:19" s="31" customFormat="1" x14ac:dyDescent="0.25">
      <c r="A492" s="35"/>
      <c r="B492" s="51" t="s">
        <v>787</v>
      </c>
      <c r="C492" s="35">
        <v>4</v>
      </c>
      <c r="D492" s="55">
        <v>33.023499999999999</v>
      </c>
      <c r="E492" s="102">
        <v>1770</v>
      </c>
      <c r="F492" s="176">
        <v>1680664.4</v>
      </c>
      <c r="G492" s="41">
        <v>100</v>
      </c>
      <c r="H492" s="50">
        <f t="shared" si="111"/>
        <v>1680664.4</v>
      </c>
      <c r="I492" s="50">
        <f t="shared" si="110"/>
        <v>0</v>
      </c>
      <c r="J492" s="50">
        <f t="shared" si="114"/>
        <v>949.52790960451978</v>
      </c>
      <c r="K492" s="50">
        <f t="shared" si="112"/>
        <v>1448.2436297707118</v>
      </c>
      <c r="L492" s="50">
        <f t="shared" si="113"/>
        <v>1915574.7670771366</v>
      </c>
      <c r="M492" s="50"/>
      <c r="N492" s="50">
        <f t="shared" si="107"/>
        <v>1915574.7670771366</v>
      </c>
      <c r="O492" s="114"/>
      <c r="P492" s="95"/>
      <c r="Q492" s="95"/>
      <c r="R492" s="33"/>
      <c r="S492" s="33"/>
    </row>
    <row r="493" spans="1:19" s="31" customFormat="1" x14ac:dyDescent="0.25">
      <c r="A493" s="35"/>
      <c r="B493" s="51" t="s">
        <v>343</v>
      </c>
      <c r="C493" s="35">
        <v>4</v>
      </c>
      <c r="D493" s="55">
        <v>30.994699999999998</v>
      </c>
      <c r="E493" s="102">
        <v>993</v>
      </c>
      <c r="F493" s="176">
        <v>602322.69999999995</v>
      </c>
      <c r="G493" s="41">
        <v>100</v>
      </c>
      <c r="H493" s="50">
        <f t="shared" si="111"/>
        <v>602322.69999999995</v>
      </c>
      <c r="I493" s="50">
        <f t="shared" si="110"/>
        <v>0</v>
      </c>
      <c r="J493" s="50">
        <f t="shared" si="114"/>
        <v>606.5686807653575</v>
      </c>
      <c r="K493" s="50">
        <f t="shared" si="112"/>
        <v>1791.2028586098741</v>
      </c>
      <c r="L493" s="50">
        <f t="shared" si="113"/>
        <v>1943371.5431856466</v>
      </c>
      <c r="M493" s="50"/>
      <c r="N493" s="50">
        <f t="shared" si="107"/>
        <v>1943371.5431856466</v>
      </c>
      <c r="O493" s="114"/>
      <c r="P493" s="95"/>
      <c r="Q493" s="95"/>
      <c r="R493" s="33"/>
      <c r="S493" s="33"/>
    </row>
    <row r="494" spans="1:19" s="31" customFormat="1" x14ac:dyDescent="0.25">
      <c r="A494" s="35"/>
      <c r="B494" s="51" t="s">
        <v>344</v>
      </c>
      <c r="C494" s="35">
        <v>4</v>
      </c>
      <c r="D494" s="55">
        <v>35.313499999999998</v>
      </c>
      <c r="E494" s="102">
        <v>1780</v>
      </c>
      <c r="F494" s="176">
        <v>897439</v>
      </c>
      <c r="G494" s="41">
        <v>100</v>
      </c>
      <c r="H494" s="50">
        <f t="shared" si="111"/>
        <v>897439</v>
      </c>
      <c r="I494" s="50">
        <f t="shared" si="110"/>
        <v>0</v>
      </c>
      <c r="J494" s="50">
        <f t="shared" si="114"/>
        <v>504.17921348314604</v>
      </c>
      <c r="K494" s="50">
        <f t="shared" si="112"/>
        <v>1893.5923258920855</v>
      </c>
      <c r="L494" s="50">
        <f t="shared" si="113"/>
        <v>2293460.3885740549</v>
      </c>
      <c r="M494" s="50"/>
      <c r="N494" s="50">
        <f t="shared" si="107"/>
        <v>2293460.3885740549</v>
      </c>
      <c r="O494" s="114"/>
      <c r="P494" s="95"/>
      <c r="Q494" s="95"/>
      <c r="R494" s="33"/>
      <c r="S494" s="33"/>
    </row>
    <row r="495" spans="1:19" s="31" customFormat="1" x14ac:dyDescent="0.25">
      <c r="A495" s="35"/>
      <c r="B495" s="51" t="s">
        <v>143</v>
      </c>
      <c r="C495" s="35">
        <v>4</v>
      </c>
      <c r="D495" s="55">
        <v>21.177500000000002</v>
      </c>
      <c r="E495" s="102">
        <v>883</v>
      </c>
      <c r="F495" s="176">
        <v>465685.6</v>
      </c>
      <c r="G495" s="41">
        <v>100</v>
      </c>
      <c r="H495" s="50">
        <f t="shared" si="111"/>
        <v>465685.6</v>
      </c>
      <c r="I495" s="50">
        <f t="shared" si="110"/>
        <v>0</v>
      </c>
      <c r="J495" s="50">
        <f t="shared" si="114"/>
        <v>527.39026047565119</v>
      </c>
      <c r="K495" s="50">
        <f t="shared" si="112"/>
        <v>1870.3812788995801</v>
      </c>
      <c r="L495" s="50">
        <f t="shared" si="113"/>
        <v>1914483.5854760683</v>
      </c>
      <c r="M495" s="50"/>
      <c r="N495" s="50">
        <f t="shared" si="107"/>
        <v>1914483.5854760683</v>
      </c>
      <c r="O495" s="114"/>
      <c r="P495" s="95"/>
      <c r="Q495" s="95"/>
      <c r="R495" s="33"/>
      <c r="S495" s="33"/>
    </row>
    <row r="496" spans="1:19" s="31" customFormat="1" x14ac:dyDescent="0.25">
      <c r="A496" s="35"/>
      <c r="B496" s="51" t="s">
        <v>788</v>
      </c>
      <c r="C496" s="35">
        <v>4</v>
      </c>
      <c r="D496" s="55">
        <v>3.9474999999999998</v>
      </c>
      <c r="E496" s="102">
        <v>504</v>
      </c>
      <c r="F496" s="176">
        <v>758996.8</v>
      </c>
      <c r="G496" s="41">
        <v>100</v>
      </c>
      <c r="H496" s="50">
        <f t="shared" si="111"/>
        <v>758996.8</v>
      </c>
      <c r="I496" s="50">
        <f t="shared" si="110"/>
        <v>0</v>
      </c>
      <c r="J496" s="50">
        <f t="shared" si="114"/>
        <v>1505.9460317460318</v>
      </c>
      <c r="K496" s="50">
        <f t="shared" si="112"/>
        <v>891.82550762919959</v>
      </c>
      <c r="L496" s="50">
        <f t="shared" si="113"/>
        <v>901057.26529229654</v>
      </c>
      <c r="M496" s="50"/>
      <c r="N496" s="50">
        <f t="shared" si="107"/>
        <v>901057.26529229654</v>
      </c>
      <c r="O496" s="114"/>
      <c r="P496" s="95"/>
      <c r="Q496" s="95"/>
      <c r="R496" s="33"/>
      <c r="S496" s="33"/>
    </row>
    <row r="497" spans="1:19" s="31" customFormat="1" x14ac:dyDescent="0.25">
      <c r="A497" s="35"/>
      <c r="B497" s="51" t="s">
        <v>345</v>
      </c>
      <c r="C497" s="35">
        <v>4</v>
      </c>
      <c r="D497" s="55">
        <v>27.792899999999999</v>
      </c>
      <c r="E497" s="102">
        <v>952</v>
      </c>
      <c r="F497" s="176">
        <v>490265.5</v>
      </c>
      <c r="G497" s="41">
        <v>100</v>
      </c>
      <c r="H497" s="50">
        <f t="shared" si="111"/>
        <v>490265.5</v>
      </c>
      <c r="I497" s="50">
        <f t="shared" si="110"/>
        <v>0</v>
      </c>
      <c r="J497" s="50">
        <f t="shared" si="114"/>
        <v>514.98476890756308</v>
      </c>
      <c r="K497" s="50">
        <f t="shared" si="112"/>
        <v>1882.7867704676682</v>
      </c>
      <c r="L497" s="50">
        <f t="shared" si="113"/>
        <v>1985682.2446906206</v>
      </c>
      <c r="M497" s="50"/>
      <c r="N497" s="50">
        <f t="shared" si="107"/>
        <v>1985682.2446906206</v>
      </c>
      <c r="O497" s="114"/>
      <c r="P497" s="95"/>
      <c r="Q497" s="95"/>
      <c r="R497" s="33"/>
      <c r="S497" s="33"/>
    </row>
    <row r="498" spans="1:19" s="31" customFormat="1" x14ac:dyDescent="0.25">
      <c r="A498" s="35"/>
      <c r="B498" s="51" t="s">
        <v>789</v>
      </c>
      <c r="C498" s="35">
        <v>4</v>
      </c>
      <c r="D498" s="55">
        <v>28.8416</v>
      </c>
      <c r="E498" s="102">
        <v>2209</v>
      </c>
      <c r="F498" s="176">
        <v>3575836.6</v>
      </c>
      <c r="G498" s="41">
        <v>100</v>
      </c>
      <c r="H498" s="50">
        <f t="shared" si="111"/>
        <v>3575836.6</v>
      </c>
      <c r="I498" s="50">
        <f t="shared" si="110"/>
        <v>0</v>
      </c>
      <c r="J498" s="50">
        <f t="shared" si="114"/>
        <v>1618.7580805794478</v>
      </c>
      <c r="K498" s="50">
        <f t="shared" si="112"/>
        <v>779.01345879578366</v>
      </c>
      <c r="L498" s="50">
        <f t="shared" si="113"/>
        <v>1482261.7555864665</v>
      </c>
      <c r="M498" s="50"/>
      <c r="N498" s="50">
        <f t="shared" si="107"/>
        <v>1482261.7555864665</v>
      </c>
      <c r="O498" s="114"/>
      <c r="P498" s="95"/>
      <c r="Q498" s="95"/>
      <c r="R498" s="33"/>
      <c r="S498" s="33"/>
    </row>
    <row r="499" spans="1:19" s="31" customFormat="1" x14ac:dyDescent="0.25">
      <c r="A499" s="35"/>
      <c r="B499" s="51" t="s">
        <v>790</v>
      </c>
      <c r="C499" s="35">
        <v>4</v>
      </c>
      <c r="D499" s="55">
        <v>24.596599999999999</v>
      </c>
      <c r="E499" s="102">
        <v>740</v>
      </c>
      <c r="F499" s="176">
        <v>381261</v>
      </c>
      <c r="G499" s="41">
        <v>100</v>
      </c>
      <c r="H499" s="50">
        <f t="shared" si="111"/>
        <v>381261</v>
      </c>
      <c r="I499" s="50">
        <f t="shared" si="110"/>
        <v>0</v>
      </c>
      <c r="J499" s="50">
        <f t="shared" si="114"/>
        <v>515.21756756756758</v>
      </c>
      <c r="K499" s="50">
        <f t="shared" si="112"/>
        <v>1882.5539718076639</v>
      </c>
      <c r="L499" s="50">
        <f t="shared" si="113"/>
        <v>1901246.3036401186</v>
      </c>
      <c r="M499" s="50"/>
      <c r="N499" s="50">
        <f t="shared" si="107"/>
        <v>1901246.3036401186</v>
      </c>
      <c r="O499" s="114"/>
      <c r="P499" s="95"/>
      <c r="Q499" s="95"/>
      <c r="R499" s="33"/>
      <c r="S499" s="33"/>
    </row>
    <row r="500" spans="1:19" s="31" customFormat="1" x14ac:dyDescent="0.25">
      <c r="A500" s="35"/>
      <c r="B500" s="51" t="s">
        <v>346</v>
      </c>
      <c r="C500" s="35">
        <v>4</v>
      </c>
      <c r="D500" s="55">
        <v>21.978000000000002</v>
      </c>
      <c r="E500" s="102">
        <v>1431</v>
      </c>
      <c r="F500" s="176">
        <v>649507.80000000005</v>
      </c>
      <c r="G500" s="41">
        <v>100</v>
      </c>
      <c r="H500" s="50">
        <f t="shared" si="111"/>
        <v>649507.80000000005</v>
      </c>
      <c r="I500" s="50">
        <f t="shared" si="110"/>
        <v>0</v>
      </c>
      <c r="J500" s="50">
        <f t="shared" si="114"/>
        <v>453.88385744234802</v>
      </c>
      <c r="K500" s="50">
        <f t="shared" si="112"/>
        <v>1943.8876819328834</v>
      </c>
      <c r="L500" s="50">
        <f t="shared" si="113"/>
        <v>2146699.4067423809</v>
      </c>
      <c r="M500" s="50"/>
      <c r="N500" s="50">
        <f t="shared" si="107"/>
        <v>2146699.4067423809</v>
      </c>
      <c r="O500" s="114"/>
      <c r="P500" s="95"/>
      <c r="Q500" s="95"/>
      <c r="R500" s="33"/>
      <c r="S500" s="33"/>
    </row>
    <row r="501" spans="1:19" s="31" customFormat="1" x14ac:dyDescent="0.25">
      <c r="A501" s="35"/>
      <c r="B501" s="51" t="s">
        <v>347</v>
      </c>
      <c r="C501" s="35">
        <v>4</v>
      </c>
      <c r="D501" s="55">
        <v>14.0153</v>
      </c>
      <c r="E501" s="102">
        <v>583</v>
      </c>
      <c r="F501" s="176">
        <v>510484.2</v>
      </c>
      <c r="G501" s="41">
        <v>100</v>
      </c>
      <c r="H501" s="50">
        <f t="shared" si="111"/>
        <v>510484.2</v>
      </c>
      <c r="I501" s="50">
        <f t="shared" si="110"/>
        <v>0</v>
      </c>
      <c r="J501" s="50">
        <f t="shared" si="114"/>
        <v>875.61612349914242</v>
      </c>
      <c r="K501" s="50">
        <f t="shared" si="112"/>
        <v>1522.1554158760891</v>
      </c>
      <c r="L501" s="50">
        <f t="shared" si="113"/>
        <v>1497051.8499543513</v>
      </c>
      <c r="M501" s="50"/>
      <c r="N501" s="50">
        <f t="shared" si="107"/>
        <v>1497051.8499543513</v>
      </c>
      <c r="O501" s="114"/>
      <c r="P501" s="95"/>
      <c r="Q501" s="95"/>
      <c r="R501" s="33"/>
      <c r="S501" s="33"/>
    </row>
    <row r="502" spans="1:19" s="31" customFormat="1" x14ac:dyDescent="0.25">
      <c r="A502" s="35"/>
      <c r="B502" s="4"/>
      <c r="C502" s="4"/>
      <c r="D502" s="55">
        <v>0</v>
      </c>
      <c r="E502" s="104"/>
      <c r="F502" s="42"/>
      <c r="G502" s="41"/>
      <c r="H502" s="42"/>
      <c r="I502" s="32"/>
      <c r="J502" s="32"/>
      <c r="K502" s="50"/>
      <c r="L502" s="50"/>
      <c r="M502" s="50"/>
      <c r="N502" s="50"/>
      <c r="O502" s="114"/>
      <c r="P502" s="95"/>
      <c r="Q502" s="95"/>
      <c r="R502" s="33"/>
      <c r="S502" s="33"/>
    </row>
    <row r="503" spans="1:19" s="31" customFormat="1" x14ac:dyDescent="0.25">
      <c r="A503" s="30" t="s">
        <v>348</v>
      </c>
      <c r="B503" s="43" t="s">
        <v>2</v>
      </c>
      <c r="C503" s="44"/>
      <c r="D503" s="3">
        <v>754.17770000000007</v>
      </c>
      <c r="E503" s="105">
        <f>E504</f>
        <v>40527</v>
      </c>
      <c r="F503" s="37">
        <f t="shared" ref="F503" si="115">F505</f>
        <v>0</v>
      </c>
      <c r="G503" s="37"/>
      <c r="H503" s="37">
        <f>H505</f>
        <v>6885885.5250000004</v>
      </c>
      <c r="I503" s="37">
        <f>I505</f>
        <v>-6885885.5250000004</v>
      </c>
      <c r="J503" s="37"/>
      <c r="K503" s="50"/>
      <c r="L503" s="50"/>
      <c r="M503" s="46">
        <f>M505</f>
        <v>19063397.172257926</v>
      </c>
      <c r="N503" s="37">
        <f t="shared" si="107"/>
        <v>19063397.172257926</v>
      </c>
      <c r="O503" s="114"/>
      <c r="P503" s="95"/>
      <c r="Q503" s="95"/>
      <c r="R503" s="33"/>
      <c r="S503" s="33"/>
    </row>
    <row r="504" spans="1:19" s="31" customFormat="1" x14ac:dyDescent="0.25">
      <c r="A504" s="30" t="s">
        <v>348</v>
      </c>
      <c r="B504" s="43" t="s">
        <v>3</v>
      </c>
      <c r="C504" s="44"/>
      <c r="D504" s="3">
        <v>754.17770000000007</v>
      </c>
      <c r="E504" s="105">
        <f>SUM(E506:E524)</f>
        <v>40527</v>
      </c>
      <c r="F504" s="37">
        <f t="shared" ref="F504" si="116">SUM(F506:F524)</f>
        <v>52006370.600000001</v>
      </c>
      <c r="G504" s="37"/>
      <c r="H504" s="37">
        <f>SUM(H506:H524)</f>
        <v>38234599.549999997</v>
      </c>
      <c r="I504" s="37">
        <f>SUM(I506:I524)</f>
        <v>13771771.050000001</v>
      </c>
      <c r="J504" s="37"/>
      <c r="K504" s="50"/>
      <c r="L504" s="37">
        <f>SUM(L506:L524)</f>
        <v>41125249.467827477</v>
      </c>
      <c r="M504" s="50"/>
      <c r="N504" s="37">
        <f t="shared" si="107"/>
        <v>41125249.467827477</v>
      </c>
      <c r="O504" s="114"/>
      <c r="P504" s="95"/>
      <c r="Q504" s="95"/>
      <c r="R504" s="33"/>
      <c r="S504" s="33"/>
    </row>
    <row r="505" spans="1:19" s="31" customFormat="1" x14ac:dyDescent="0.25">
      <c r="A505" s="35"/>
      <c r="B505" s="51" t="s">
        <v>26</v>
      </c>
      <c r="C505" s="35">
        <v>2</v>
      </c>
      <c r="D505" s="55">
        <v>0</v>
      </c>
      <c r="E505" s="108"/>
      <c r="F505" s="50"/>
      <c r="G505" s="41">
        <v>25</v>
      </c>
      <c r="H505" s="50">
        <f>F516*G505/100</f>
        <v>6885885.5250000004</v>
      </c>
      <c r="I505" s="50">
        <f t="shared" ref="I505:I524" si="117">F505-H505</f>
        <v>-6885885.5250000004</v>
      </c>
      <c r="J505" s="50"/>
      <c r="K505" s="50"/>
      <c r="L505" s="50"/>
      <c r="M505" s="50">
        <f>($L$7*$L$8*E503/$L$10)+($L$7*$L$9*D503/$L$11)</f>
        <v>19063397.172257926</v>
      </c>
      <c r="N505" s="50">
        <f t="shared" si="107"/>
        <v>19063397.172257926</v>
      </c>
      <c r="O505" s="114"/>
      <c r="P505" s="95"/>
      <c r="Q505" s="95"/>
      <c r="R505" s="33"/>
      <c r="S505" s="33"/>
    </row>
    <row r="506" spans="1:19" s="31" customFormat="1" x14ac:dyDescent="0.25">
      <c r="A506" s="35"/>
      <c r="B506" s="51" t="s">
        <v>349</v>
      </c>
      <c r="C506" s="35">
        <v>4</v>
      </c>
      <c r="D506" s="55">
        <v>77.823599999999999</v>
      </c>
      <c r="E506" s="102">
        <v>3641</v>
      </c>
      <c r="F506" s="177">
        <v>3053892.2</v>
      </c>
      <c r="G506" s="41">
        <v>100</v>
      </c>
      <c r="H506" s="50">
        <f t="shared" ref="H506:H524" si="118">F506*G506/100</f>
        <v>3053892.2</v>
      </c>
      <c r="I506" s="50">
        <f t="shared" si="117"/>
        <v>0</v>
      </c>
      <c r="J506" s="50">
        <f t="shared" si="114"/>
        <v>838.7509475418841</v>
      </c>
      <c r="K506" s="50">
        <f t="shared" ref="K506:K524" si="119">$J$11*$J$19-J506</f>
        <v>1559.0205918333472</v>
      </c>
      <c r="L506" s="50">
        <f t="shared" ref="L506:L524" si="120">IF(K506&gt;0,$J$7*$J$8*(K506/$K$19),0)+$J$7*$J$9*(E506/$E$19)+$J$7*$J$10*(D506/$D$19)</f>
        <v>2849244.8703375813</v>
      </c>
      <c r="M506" s="50"/>
      <c r="N506" s="50">
        <f t="shared" si="107"/>
        <v>2849244.8703375813</v>
      </c>
      <c r="O506" s="114"/>
      <c r="P506" s="95"/>
      <c r="Q506" s="95"/>
      <c r="R506" s="33"/>
      <c r="S506" s="33"/>
    </row>
    <row r="507" spans="1:19" s="31" customFormat="1" x14ac:dyDescent="0.25">
      <c r="A507" s="35"/>
      <c r="B507" s="51" t="s">
        <v>350</v>
      </c>
      <c r="C507" s="35">
        <v>4</v>
      </c>
      <c r="D507" s="55">
        <v>26.140100000000004</v>
      </c>
      <c r="E507" s="102">
        <v>1071</v>
      </c>
      <c r="F507" s="177">
        <v>841894.9</v>
      </c>
      <c r="G507" s="41">
        <v>100</v>
      </c>
      <c r="H507" s="50">
        <f t="shared" si="118"/>
        <v>841894.9</v>
      </c>
      <c r="I507" s="50">
        <f t="shared" si="117"/>
        <v>0</v>
      </c>
      <c r="J507" s="50">
        <f t="shared" si="114"/>
        <v>786.08300653594779</v>
      </c>
      <c r="K507" s="50">
        <f t="shared" si="119"/>
        <v>1611.6885328392837</v>
      </c>
      <c r="L507" s="50">
        <f t="shared" si="120"/>
        <v>1792386.4048324991</v>
      </c>
      <c r="M507" s="50"/>
      <c r="N507" s="50">
        <f t="shared" si="107"/>
        <v>1792386.4048324991</v>
      </c>
      <c r="O507" s="114"/>
      <c r="P507" s="95"/>
      <c r="Q507" s="95"/>
      <c r="R507" s="33"/>
      <c r="S507" s="33"/>
    </row>
    <row r="508" spans="1:19" s="31" customFormat="1" x14ac:dyDescent="0.25">
      <c r="A508" s="35"/>
      <c r="B508" s="51" t="s">
        <v>351</v>
      </c>
      <c r="C508" s="35">
        <v>4</v>
      </c>
      <c r="D508" s="55">
        <v>36.946100000000001</v>
      </c>
      <c r="E508" s="102">
        <v>1420</v>
      </c>
      <c r="F508" s="177">
        <v>962795.6</v>
      </c>
      <c r="G508" s="41">
        <v>100</v>
      </c>
      <c r="H508" s="50">
        <f t="shared" si="118"/>
        <v>962795.6</v>
      </c>
      <c r="I508" s="50">
        <f t="shared" si="117"/>
        <v>0</v>
      </c>
      <c r="J508" s="50">
        <f t="shared" si="114"/>
        <v>678.02507042253524</v>
      </c>
      <c r="K508" s="50">
        <f t="shared" si="119"/>
        <v>1719.7464689526962</v>
      </c>
      <c r="L508" s="50">
        <f t="shared" si="120"/>
        <v>2052197.7780206846</v>
      </c>
      <c r="M508" s="50"/>
      <c r="N508" s="50">
        <f t="shared" si="107"/>
        <v>2052197.7780206846</v>
      </c>
      <c r="O508" s="114"/>
      <c r="P508" s="95"/>
      <c r="Q508" s="95"/>
      <c r="R508" s="33"/>
      <c r="S508" s="33"/>
    </row>
    <row r="509" spans="1:19" s="31" customFormat="1" x14ac:dyDescent="0.25">
      <c r="A509" s="35"/>
      <c r="B509" s="51" t="s">
        <v>352</v>
      </c>
      <c r="C509" s="35">
        <v>4</v>
      </c>
      <c r="D509" s="55">
        <v>50.619700000000009</v>
      </c>
      <c r="E509" s="102">
        <v>2459</v>
      </c>
      <c r="F509" s="177">
        <v>1537909.5</v>
      </c>
      <c r="G509" s="41">
        <v>100</v>
      </c>
      <c r="H509" s="50">
        <f t="shared" si="118"/>
        <v>1537909.5</v>
      </c>
      <c r="I509" s="50">
        <f t="shared" si="117"/>
        <v>0</v>
      </c>
      <c r="J509" s="50">
        <f t="shared" si="114"/>
        <v>625.42069947132984</v>
      </c>
      <c r="K509" s="50">
        <f t="shared" si="119"/>
        <v>1772.3508399039015</v>
      </c>
      <c r="L509" s="50">
        <f t="shared" si="120"/>
        <v>2495681.3865068345</v>
      </c>
      <c r="M509" s="50"/>
      <c r="N509" s="50">
        <f t="shared" si="107"/>
        <v>2495681.3865068345</v>
      </c>
      <c r="O509" s="114"/>
      <c r="P509" s="95"/>
      <c r="Q509" s="95"/>
      <c r="R509" s="33"/>
      <c r="S509" s="33"/>
    </row>
    <row r="510" spans="1:19" s="31" customFormat="1" x14ac:dyDescent="0.25">
      <c r="A510" s="35"/>
      <c r="B510" s="51" t="s">
        <v>353</v>
      </c>
      <c r="C510" s="35">
        <v>4</v>
      </c>
      <c r="D510" s="55">
        <v>35.986699999999999</v>
      </c>
      <c r="E510" s="102">
        <v>1513</v>
      </c>
      <c r="F510" s="177">
        <v>1949214</v>
      </c>
      <c r="G510" s="41">
        <v>100</v>
      </c>
      <c r="H510" s="50">
        <f t="shared" si="118"/>
        <v>1949214</v>
      </c>
      <c r="I510" s="50">
        <f t="shared" si="117"/>
        <v>0</v>
      </c>
      <c r="J510" s="50">
        <f t="shared" si="114"/>
        <v>1288.3106411103768</v>
      </c>
      <c r="K510" s="50">
        <f t="shared" si="119"/>
        <v>1109.4608982648547</v>
      </c>
      <c r="L510" s="50">
        <f t="shared" si="120"/>
        <v>1580211.3646875788</v>
      </c>
      <c r="M510" s="50"/>
      <c r="N510" s="50">
        <f t="shared" si="107"/>
        <v>1580211.3646875788</v>
      </c>
      <c r="O510" s="114"/>
      <c r="P510" s="95"/>
      <c r="Q510" s="95"/>
      <c r="R510" s="33"/>
      <c r="S510" s="33"/>
    </row>
    <row r="511" spans="1:19" s="31" customFormat="1" x14ac:dyDescent="0.25">
      <c r="A511" s="35"/>
      <c r="B511" s="51" t="s">
        <v>354</v>
      </c>
      <c r="C511" s="35">
        <v>4</v>
      </c>
      <c r="D511" s="55">
        <v>52.303999999999995</v>
      </c>
      <c r="E511" s="102">
        <v>2021</v>
      </c>
      <c r="F511" s="177">
        <v>1452540.1</v>
      </c>
      <c r="G511" s="41">
        <v>100</v>
      </c>
      <c r="H511" s="50">
        <f t="shared" si="118"/>
        <v>1452540.1</v>
      </c>
      <c r="I511" s="50">
        <f t="shared" si="117"/>
        <v>0</v>
      </c>
      <c r="J511" s="50">
        <f t="shared" si="114"/>
        <v>718.72345373577446</v>
      </c>
      <c r="K511" s="50">
        <f t="shared" si="119"/>
        <v>1679.048085639457</v>
      </c>
      <c r="L511" s="50">
        <f t="shared" si="120"/>
        <v>2296131.5871368633</v>
      </c>
      <c r="M511" s="50"/>
      <c r="N511" s="50">
        <f t="shared" si="107"/>
        <v>2296131.5871368633</v>
      </c>
      <c r="O511" s="114"/>
      <c r="P511" s="95"/>
      <c r="Q511" s="95"/>
      <c r="R511" s="33"/>
      <c r="S511" s="33"/>
    </row>
    <row r="512" spans="1:19" s="31" customFormat="1" x14ac:dyDescent="0.25">
      <c r="A512" s="35"/>
      <c r="B512" s="51" t="s">
        <v>355</v>
      </c>
      <c r="C512" s="35">
        <v>4</v>
      </c>
      <c r="D512" s="55">
        <v>49.512799999999999</v>
      </c>
      <c r="E512" s="102">
        <v>2461</v>
      </c>
      <c r="F512" s="177">
        <v>1560260.4</v>
      </c>
      <c r="G512" s="41">
        <v>100</v>
      </c>
      <c r="H512" s="50">
        <f t="shared" si="118"/>
        <v>1560260.4</v>
      </c>
      <c r="I512" s="50">
        <f t="shared" si="117"/>
        <v>0</v>
      </c>
      <c r="J512" s="50">
        <f t="shared" si="114"/>
        <v>633.99447379114179</v>
      </c>
      <c r="K512" s="50">
        <f t="shared" si="119"/>
        <v>1763.7770655840895</v>
      </c>
      <c r="L512" s="50">
        <f t="shared" si="120"/>
        <v>2482648.8323046099</v>
      </c>
      <c r="M512" s="50"/>
      <c r="N512" s="50">
        <f t="shared" si="107"/>
        <v>2482648.8323046099</v>
      </c>
      <c r="O512" s="114"/>
      <c r="P512" s="95"/>
      <c r="Q512" s="95"/>
      <c r="R512" s="33"/>
      <c r="S512" s="33"/>
    </row>
    <row r="513" spans="1:19" s="31" customFormat="1" x14ac:dyDescent="0.25">
      <c r="A513" s="35"/>
      <c r="B513" s="51" t="s">
        <v>356</v>
      </c>
      <c r="C513" s="35">
        <v>4</v>
      </c>
      <c r="D513" s="55">
        <v>29.011799999999997</v>
      </c>
      <c r="E513" s="102">
        <v>1376</v>
      </c>
      <c r="F513" s="177">
        <v>1003136.2</v>
      </c>
      <c r="G513" s="41">
        <v>100</v>
      </c>
      <c r="H513" s="50">
        <f t="shared" si="118"/>
        <v>1003136.2</v>
      </c>
      <c r="I513" s="50">
        <f t="shared" si="117"/>
        <v>0</v>
      </c>
      <c r="J513" s="50">
        <f t="shared" si="114"/>
        <v>729.02340116279072</v>
      </c>
      <c r="K513" s="50">
        <f t="shared" si="119"/>
        <v>1668.7481382124406</v>
      </c>
      <c r="L513" s="50">
        <f t="shared" si="120"/>
        <v>1949395.0729054559</v>
      </c>
      <c r="M513" s="50"/>
      <c r="N513" s="50">
        <f t="shared" si="107"/>
        <v>1949395.0729054559</v>
      </c>
      <c r="O513" s="114"/>
      <c r="P513" s="95"/>
      <c r="Q513" s="95"/>
      <c r="R513" s="33"/>
      <c r="S513" s="33"/>
    </row>
    <row r="514" spans="1:19" s="31" customFormat="1" x14ac:dyDescent="0.25">
      <c r="A514" s="35"/>
      <c r="B514" s="51" t="s">
        <v>357</v>
      </c>
      <c r="C514" s="35">
        <v>4</v>
      </c>
      <c r="D514" s="55">
        <v>18.760599999999997</v>
      </c>
      <c r="E514" s="102">
        <v>545</v>
      </c>
      <c r="F514" s="177">
        <v>684506</v>
      </c>
      <c r="G514" s="41">
        <v>100</v>
      </c>
      <c r="H514" s="50">
        <f t="shared" si="118"/>
        <v>684506</v>
      </c>
      <c r="I514" s="50">
        <f t="shared" si="117"/>
        <v>0</v>
      </c>
      <c r="J514" s="50">
        <f t="shared" si="114"/>
        <v>1255.9743119266054</v>
      </c>
      <c r="K514" s="50">
        <f t="shared" si="119"/>
        <v>1141.797227448626</v>
      </c>
      <c r="L514" s="50">
        <f t="shared" si="120"/>
        <v>1205826.1829907466</v>
      </c>
      <c r="M514" s="50"/>
      <c r="N514" s="50">
        <f t="shared" ref="N514:N577" si="121">L514+M514</f>
        <v>1205826.1829907466</v>
      </c>
      <c r="O514" s="114"/>
      <c r="P514" s="95"/>
      <c r="Q514" s="95"/>
      <c r="R514" s="33"/>
      <c r="S514" s="33"/>
    </row>
    <row r="515" spans="1:19" s="31" customFormat="1" x14ac:dyDescent="0.25">
      <c r="A515" s="35"/>
      <c r="B515" s="51" t="s">
        <v>358</v>
      </c>
      <c r="C515" s="35">
        <v>4</v>
      </c>
      <c r="D515" s="55">
        <v>35.272599999999997</v>
      </c>
      <c r="E515" s="102">
        <v>2142</v>
      </c>
      <c r="F515" s="177">
        <v>1454878.2</v>
      </c>
      <c r="G515" s="41">
        <v>100</v>
      </c>
      <c r="H515" s="50">
        <f t="shared" si="118"/>
        <v>1454878.2</v>
      </c>
      <c r="I515" s="50">
        <f t="shared" si="117"/>
        <v>0</v>
      </c>
      <c r="J515" s="50">
        <f t="shared" si="114"/>
        <v>679.21484593837533</v>
      </c>
      <c r="K515" s="50">
        <f t="shared" si="119"/>
        <v>1718.5566934368562</v>
      </c>
      <c r="L515" s="50">
        <f t="shared" si="120"/>
        <v>2262182.1374494587</v>
      </c>
      <c r="M515" s="50"/>
      <c r="N515" s="50">
        <f t="shared" si="121"/>
        <v>2262182.1374494587</v>
      </c>
      <c r="O515" s="114"/>
      <c r="P515" s="95"/>
      <c r="Q515" s="95"/>
      <c r="R515" s="33"/>
      <c r="S515" s="33"/>
    </row>
    <row r="516" spans="1:19" s="31" customFormat="1" x14ac:dyDescent="0.25">
      <c r="A516" s="35"/>
      <c r="B516" s="51" t="s">
        <v>858</v>
      </c>
      <c r="C516" s="35">
        <v>3</v>
      </c>
      <c r="D516" s="55">
        <v>31.216999999999999</v>
      </c>
      <c r="E516" s="102">
        <v>7161</v>
      </c>
      <c r="F516" s="177">
        <v>27543542.100000001</v>
      </c>
      <c r="G516" s="41">
        <v>50</v>
      </c>
      <c r="H516" s="50">
        <f t="shared" si="118"/>
        <v>13771771.050000001</v>
      </c>
      <c r="I516" s="50">
        <f t="shared" si="117"/>
        <v>13771771.050000001</v>
      </c>
      <c r="J516" s="50">
        <f t="shared" si="114"/>
        <v>3846.3262253875159</v>
      </c>
      <c r="K516" s="50">
        <f t="shared" si="119"/>
        <v>-1448.5546860122845</v>
      </c>
      <c r="L516" s="50">
        <f t="shared" si="120"/>
        <v>2381480.8697589003</v>
      </c>
      <c r="M516" s="50"/>
      <c r="N516" s="50">
        <f t="shared" si="121"/>
        <v>2381480.8697589003</v>
      </c>
      <c r="O516" s="114"/>
      <c r="P516" s="95"/>
      <c r="Q516" s="95"/>
      <c r="R516" s="33"/>
      <c r="S516" s="33"/>
    </row>
    <row r="517" spans="1:19" s="31" customFormat="1" x14ac:dyDescent="0.25">
      <c r="A517" s="35"/>
      <c r="B517" s="51" t="s">
        <v>791</v>
      </c>
      <c r="C517" s="35">
        <v>4</v>
      </c>
      <c r="D517" s="55">
        <v>42.3553</v>
      </c>
      <c r="E517" s="102">
        <v>2645</v>
      </c>
      <c r="F517" s="177">
        <v>1907129</v>
      </c>
      <c r="G517" s="41">
        <v>100</v>
      </c>
      <c r="H517" s="50">
        <f t="shared" si="118"/>
        <v>1907129</v>
      </c>
      <c r="I517" s="50">
        <f t="shared" si="117"/>
        <v>0</v>
      </c>
      <c r="J517" s="50">
        <f t="shared" si="114"/>
        <v>721.03175803402644</v>
      </c>
      <c r="K517" s="50">
        <f t="shared" si="119"/>
        <v>1676.7397813412049</v>
      </c>
      <c r="L517" s="50">
        <f t="shared" si="120"/>
        <v>2425146.1374602066</v>
      </c>
      <c r="M517" s="50"/>
      <c r="N517" s="50">
        <f t="shared" si="121"/>
        <v>2425146.1374602066</v>
      </c>
      <c r="O517" s="114"/>
      <c r="P517" s="95"/>
      <c r="Q517" s="95"/>
      <c r="R517" s="33"/>
      <c r="S517" s="33"/>
    </row>
    <row r="518" spans="1:19" s="31" customFormat="1" x14ac:dyDescent="0.25">
      <c r="A518" s="35"/>
      <c r="B518" s="51" t="s">
        <v>359</v>
      </c>
      <c r="C518" s="35">
        <v>4</v>
      </c>
      <c r="D518" s="55">
        <v>58.2791</v>
      </c>
      <c r="E518" s="102">
        <v>1863</v>
      </c>
      <c r="F518" s="177">
        <v>1377710.1</v>
      </c>
      <c r="G518" s="41">
        <v>100</v>
      </c>
      <c r="H518" s="50">
        <f t="shared" si="118"/>
        <v>1377710.1</v>
      </c>
      <c r="I518" s="50">
        <f t="shared" si="117"/>
        <v>0</v>
      </c>
      <c r="J518" s="50">
        <f t="shared" si="114"/>
        <v>739.51159420289855</v>
      </c>
      <c r="K518" s="50">
        <f t="shared" si="119"/>
        <v>1658.2599451723329</v>
      </c>
      <c r="L518" s="50">
        <f t="shared" si="120"/>
        <v>2267046.5381996371</v>
      </c>
      <c r="M518" s="50"/>
      <c r="N518" s="50">
        <f t="shared" si="121"/>
        <v>2267046.5381996371</v>
      </c>
      <c r="O518" s="114"/>
      <c r="P518" s="95"/>
      <c r="Q518" s="95"/>
      <c r="R518" s="33"/>
      <c r="S518" s="33"/>
    </row>
    <row r="519" spans="1:19" s="31" customFormat="1" x14ac:dyDescent="0.25">
      <c r="A519" s="35"/>
      <c r="B519" s="51" t="s">
        <v>360</v>
      </c>
      <c r="C519" s="35">
        <v>4</v>
      </c>
      <c r="D519" s="55">
        <v>21.251799999999999</v>
      </c>
      <c r="E519" s="102">
        <v>1262</v>
      </c>
      <c r="F519" s="177">
        <v>599972.5</v>
      </c>
      <c r="G519" s="41">
        <v>100</v>
      </c>
      <c r="H519" s="50">
        <f t="shared" si="118"/>
        <v>599972.5</v>
      </c>
      <c r="I519" s="50">
        <f t="shared" si="117"/>
        <v>0</v>
      </c>
      <c r="J519" s="50">
        <f t="shared" si="114"/>
        <v>475.41402535657687</v>
      </c>
      <c r="K519" s="50">
        <f t="shared" si="119"/>
        <v>1922.3575140186545</v>
      </c>
      <c r="L519" s="50">
        <f t="shared" si="120"/>
        <v>2073108.9800932389</v>
      </c>
      <c r="M519" s="50"/>
      <c r="N519" s="50">
        <f t="shared" si="121"/>
        <v>2073108.9800932389</v>
      </c>
      <c r="O519" s="114"/>
      <c r="P519" s="95"/>
      <c r="Q519" s="95"/>
      <c r="R519" s="33"/>
      <c r="S519" s="33"/>
    </row>
    <row r="520" spans="1:19" s="31" customFormat="1" x14ac:dyDescent="0.25">
      <c r="A520" s="35"/>
      <c r="B520" s="51" t="s">
        <v>361</v>
      </c>
      <c r="C520" s="35">
        <v>4</v>
      </c>
      <c r="D520" s="55">
        <v>24.685799999999997</v>
      </c>
      <c r="E520" s="102">
        <v>1236</v>
      </c>
      <c r="F520" s="177">
        <v>897826.6</v>
      </c>
      <c r="G520" s="41">
        <v>100</v>
      </c>
      <c r="H520" s="50">
        <f t="shared" si="118"/>
        <v>897826.6</v>
      </c>
      <c r="I520" s="50">
        <f t="shared" si="117"/>
        <v>0</v>
      </c>
      <c r="J520" s="50">
        <f t="shared" si="114"/>
        <v>726.39692556634304</v>
      </c>
      <c r="K520" s="50">
        <f t="shared" si="119"/>
        <v>1671.3746138088884</v>
      </c>
      <c r="L520" s="50">
        <f t="shared" si="120"/>
        <v>1882489.1081099757</v>
      </c>
      <c r="M520" s="50"/>
      <c r="N520" s="50">
        <f t="shared" si="121"/>
        <v>1882489.1081099757</v>
      </c>
      <c r="O520" s="114"/>
      <c r="P520" s="95"/>
      <c r="Q520" s="95"/>
      <c r="R520" s="33"/>
      <c r="S520" s="33"/>
    </row>
    <row r="521" spans="1:19" s="31" customFormat="1" x14ac:dyDescent="0.25">
      <c r="A521" s="35"/>
      <c r="B521" s="51" t="s">
        <v>362</v>
      </c>
      <c r="C521" s="35">
        <v>4</v>
      </c>
      <c r="D521" s="55">
        <v>25.828000000000003</v>
      </c>
      <c r="E521" s="102">
        <v>1579</v>
      </c>
      <c r="F521" s="177">
        <v>928948.2</v>
      </c>
      <c r="G521" s="41">
        <v>100</v>
      </c>
      <c r="H521" s="50">
        <f t="shared" si="118"/>
        <v>928948.2</v>
      </c>
      <c r="I521" s="50">
        <f t="shared" si="117"/>
        <v>0</v>
      </c>
      <c r="J521" s="50">
        <f t="shared" si="114"/>
        <v>588.31424952501584</v>
      </c>
      <c r="K521" s="50">
        <f t="shared" si="119"/>
        <v>1809.4572898502156</v>
      </c>
      <c r="L521" s="50">
        <f t="shared" si="120"/>
        <v>2106343.6680483092</v>
      </c>
      <c r="M521" s="50"/>
      <c r="N521" s="50">
        <f t="shared" si="121"/>
        <v>2106343.6680483092</v>
      </c>
      <c r="O521" s="114"/>
      <c r="P521" s="95"/>
      <c r="Q521" s="95"/>
      <c r="R521" s="33"/>
      <c r="S521" s="33"/>
    </row>
    <row r="522" spans="1:19" s="31" customFormat="1" x14ac:dyDescent="0.25">
      <c r="A522" s="35"/>
      <c r="B522" s="51" t="s">
        <v>363</v>
      </c>
      <c r="C522" s="35">
        <v>4</v>
      </c>
      <c r="D522" s="55">
        <v>71.106899999999996</v>
      </c>
      <c r="E522" s="102">
        <v>3481</v>
      </c>
      <c r="F522" s="177">
        <v>2861262.8</v>
      </c>
      <c r="G522" s="41">
        <v>100</v>
      </c>
      <c r="H522" s="50">
        <f t="shared" si="118"/>
        <v>2861262.8</v>
      </c>
      <c r="I522" s="50">
        <f t="shared" si="117"/>
        <v>0</v>
      </c>
      <c r="J522" s="50">
        <f t="shared" si="114"/>
        <v>821.96575696638888</v>
      </c>
      <c r="K522" s="50">
        <f t="shared" si="119"/>
        <v>1575.8057824088426</v>
      </c>
      <c r="L522" s="50">
        <f t="shared" si="120"/>
        <v>2773229.9821214639</v>
      </c>
      <c r="M522" s="50"/>
      <c r="N522" s="50">
        <f t="shared" si="121"/>
        <v>2773229.9821214639</v>
      </c>
      <c r="O522" s="114"/>
      <c r="P522" s="95"/>
      <c r="Q522" s="95"/>
      <c r="R522" s="33"/>
      <c r="S522" s="33"/>
    </row>
    <row r="523" spans="1:19" s="31" customFormat="1" x14ac:dyDescent="0.25">
      <c r="A523" s="35"/>
      <c r="B523" s="51" t="s">
        <v>260</v>
      </c>
      <c r="C523" s="35">
        <v>4</v>
      </c>
      <c r="D523" s="55">
        <v>30.144199999999998</v>
      </c>
      <c r="E523" s="102">
        <v>1267</v>
      </c>
      <c r="F523" s="177">
        <v>748614.9</v>
      </c>
      <c r="G523" s="41">
        <v>100</v>
      </c>
      <c r="H523" s="50">
        <f t="shared" si="118"/>
        <v>748614.9</v>
      </c>
      <c r="I523" s="50">
        <f t="shared" si="117"/>
        <v>0</v>
      </c>
      <c r="J523" s="50">
        <f t="shared" si="114"/>
        <v>590.85627466456197</v>
      </c>
      <c r="K523" s="50">
        <f t="shared" si="119"/>
        <v>1806.9152647106694</v>
      </c>
      <c r="L523" s="50">
        <f t="shared" si="120"/>
        <v>2034859.3898339057</v>
      </c>
      <c r="M523" s="50"/>
      <c r="N523" s="50">
        <f t="shared" si="121"/>
        <v>2034859.3898339057</v>
      </c>
      <c r="O523" s="114"/>
      <c r="P523" s="95"/>
      <c r="Q523" s="95"/>
      <c r="R523" s="33"/>
      <c r="S523" s="33"/>
    </row>
    <row r="524" spans="1:19" s="31" customFormat="1" x14ac:dyDescent="0.25">
      <c r="A524" s="35"/>
      <c r="B524" s="51" t="s">
        <v>285</v>
      </c>
      <c r="C524" s="35">
        <v>4</v>
      </c>
      <c r="D524" s="55">
        <v>36.931599999999996</v>
      </c>
      <c r="E524" s="102">
        <v>1384</v>
      </c>
      <c r="F524" s="177">
        <v>640337.30000000005</v>
      </c>
      <c r="G524" s="41">
        <v>100</v>
      </c>
      <c r="H524" s="50">
        <f t="shared" si="118"/>
        <v>640337.30000000005</v>
      </c>
      <c r="I524" s="50">
        <f t="shared" si="117"/>
        <v>0</v>
      </c>
      <c r="J524" s="50">
        <f t="shared" si="114"/>
        <v>462.67145953757228</v>
      </c>
      <c r="K524" s="50">
        <f t="shared" si="119"/>
        <v>1935.1000798376592</v>
      </c>
      <c r="L524" s="50">
        <f t="shared" si="120"/>
        <v>2215639.1770295328</v>
      </c>
      <c r="M524" s="50"/>
      <c r="N524" s="50">
        <f t="shared" si="121"/>
        <v>2215639.1770295328</v>
      </c>
      <c r="O524" s="114"/>
      <c r="P524" s="95"/>
      <c r="Q524" s="95"/>
      <c r="R524" s="33"/>
      <c r="S524" s="33"/>
    </row>
    <row r="525" spans="1:19" s="31" customFormat="1" x14ac:dyDescent="0.25">
      <c r="A525" s="35"/>
      <c r="B525" s="4"/>
      <c r="C525" s="4"/>
      <c r="D525" s="55">
        <v>0</v>
      </c>
      <c r="E525" s="104"/>
      <c r="F525" s="42"/>
      <c r="G525" s="41"/>
      <c r="H525" s="42"/>
      <c r="I525" s="32"/>
      <c r="J525" s="32"/>
      <c r="K525" s="50"/>
      <c r="L525" s="50"/>
      <c r="M525" s="50"/>
      <c r="N525" s="50"/>
      <c r="O525" s="114"/>
      <c r="P525" s="95"/>
      <c r="Q525" s="95"/>
      <c r="R525" s="33"/>
      <c r="S525" s="33"/>
    </row>
    <row r="526" spans="1:19" s="31" customFormat="1" x14ac:dyDescent="0.25">
      <c r="A526" s="30" t="s">
        <v>298</v>
      </c>
      <c r="B526" s="43" t="s">
        <v>2</v>
      </c>
      <c r="C526" s="44"/>
      <c r="D526" s="3">
        <v>1472.1347000000003</v>
      </c>
      <c r="E526" s="105">
        <f>E527</f>
        <v>70431</v>
      </c>
      <c r="F526" s="37">
        <f t="shared" ref="F526" si="122">F528</f>
        <v>0</v>
      </c>
      <c r="G526" s="37"/>
      <c r="H526" s="37">
        <f>H528</f>
        <v>15724019.699999999</v>
      </c>
      <c r="I526" s="37">
        <f>I528</f>
        <v>-15724019.699999999</v>
      </c>
      <c r="J526" s="37"/>
      <c r="K526" s="50"/>
      <c r="L526" s="50"/>
      <c r="M526" s="46">
        <f>M528</f>
        <v>34801121.061197698</v>
      </c>
      <c r="N526" s="37">
        <f t="shared" si="121"/>
        <v>34801121.061197698</v>
      </c>
      <c r="O526" s="114"/>
      <c r="P526" s="95"/>
      <c r="Q526" s="95"/>
      <c r="R526" s="33"/>
      <c r="S526" s="33"/>
    </row>
    <row r="527" spans="1:19" s="31" customFormat="1" x14ac:dyDescent="0.25">
      <c r="A527" s="30" t="s">
        <v>298</v>
      </c>
      <c r="B527" s="43" t="s">
        <v>3</v>
      </c>
      <c r="C527" s="44"/>
      <c r="D527" s="3">
        <v>1472.1347000000003</v>
      </c>
      <c r="E527" s="105">
        <f>SUM(E529:E567)</f>
        <v>70431</v>
      </c>
      <c r="F527" s="37">
        <f t="shared" ref="F527" si="123">SUM(F529:F567)</f>
        <v>125474654.19999999</v>
      </c>
      <c r="G527" s="37"/>
      <c r="H527" s="37">
        <f>SUM(H529:H567)</f>
        <v>94026614.799999982</v>
      </c>
      <c r="I527" s="37">
        <f>SUM(I529:I567)</f>
        <v>31448039.399999999</v>
      </c>
      <c r="J527" s="37"/>
      <c r="K527" s="50"/>
      <c r="L527" s="37">
        <f>SUM(L529:L567)</f>
        <v>75419999.685498118</v>
      </c>
      <c r="M527" s="50"/>
      <c r="N527" s="37">
        <f t="shared" si="121"/>
        <v>75419999.685498118</v>
      </c>
      <c r="O527" s="114"/>
      <c r="P527" s="95"/>
      <c r="Q527" s="95"/>
      <c r="R527" s="33"/>
      <c r="S527" s="33"/>
    </row>
    <row r="528" spans="1:19" s="31" customFormat="1" x14ac:dyDescent="0.25">
      <c r="A528" s="35"/>
      <c r="B528" s="51" t="s">
        <v>26</v>
      </c>
      <c r="C528" s="35">
        <v>2</v>
      </c>
      <c r="D528" s="55">
        <v>0</v>
      </c>
      <c r="E528" s="108"/>
      <c r="F528" s="50"/>
      <c r="G528" s="41">
        <v>25</v>
      </c>
      <c r="H528" s="50">
        <f>F547*G528/100</f>
        <v>15724019.699999999</v>
      </c>
      <c r="I528" s="50">
        <f>F528-H528</f>
        <v>-15724019.699999999</v>
      </c>
      <c r="J528" s="50"/>
      <c r="K528" s="50"/>
      <c r="L528" s="50"/>
      <c r="M528" s="50">
        <f>($L$7*$L$8*E526/$L$10)+($L$7*$L$9*D526/$L$11)</f>
        <v>34801121.061197698</v>
      </c>
      <c r="N528" s="50">
        <f t="shared" si="121"/>
        <v>34801121.061197698</v>
      </c>
      <c r="O528" s="114"/>
      <c r="P528" s="95"/>
      <c r="Q528" s="95"/>
      <c r="R528" s="33"/>
      <c r="S528" s="33"/>
    </row>
    <row r="529" spans="1:19" s="31" customFormat="1" x14ac:dyDescent="0.25">
      <c r="A529" s="35"/>
      <c r="B529" s="51" t="s">
        <v>364</v>
      </c>
      <c r="C529" s="35">
        <v>4</v>
      </c>
      <c r="D529" s="55">
        <v>29.834200000000003</v>
      </c>
      <c r="E529" s="102">
        <v>1035</v>
      </c>
      <c r="F529" s="178">
        <v>456636.2</v>
      </c>
      <c r="G529" s="41">
        <v>100</v>
      </c>
      <c r="H529" s="50">
        <f t="shared" ref="H529:H567" si="124">F529*G529/100</f>
        <v>456636.2</v>
      </c>
      <c r="I529" s="50">
        <f t="shared" ref="I529:I567" si="125">F529-H529</f>
        <v>0</v>
      </c>
      <c r="J529" s="50">
        <f t="shared" si="114"/>
        <v>441.19439613526572</v>
      </c>
      <c r="K529" s="50">
        <f t="shared" ref="K529:K567" si="126">$J$11*$J$19-J529</f>
        <v>1956.5771432399656</v>
      </c>
      <c r="L529" s="50">
        <f t="shared" ref="L529:L567" si="127">IF(K529&gt;0,$J$7*$J$8*(K529/$K$19),0)+$J$7*$J$9*(E529/$E$19)+$J$7*$J$10*(D529/$D$19)</f>
        <v>2083253.8399357675</v>
      </c>
      <c r="M529" s="50"/>
      <c r="N529" s="50">
        <f t="shared" si="121"/>
        <v>2083253.8399357675</v>
      </c>
      <c r="O529" s="114"/>
      <c r="P529" s="95"/>
      <c r="Q529" s="95"/>
      <c r="R529" s="33"/>
      <c r="S529" s="33"/>
    </row>
    <row r="530" spans="1:19" s="31" customFormat="1" x14ac:dyDescent="0.25">
      <c r="A530" s="35"/>
      <c r="B530" s="51" t="s">
        <v>365</v>
      </c>
      <c r="C530" s="35">
        <v>4</v>
      </c>
      <c r="D530" s="55">
        <v>53.624000000000002</v>
      </c>
      <c r="E530" s="102">
        <v>1682</v>
      </c>
      <c r="F530" s="178">
        <v>1479954.8</v>
      </c>
      <c r="G530" s="41">
        <v>100</v>
      </c>
      <c r="H530" s="50">
        <f t="shared" si="124"/>
        <v>1479954.8</v>
      </c>
      <c r="I530" s="50">
        <f t="shared" si="125"/>
        <v>0</v>
      </c>
      <c r="J530" s="50">
        <f t="shared" si="114"/>
        <v>879.87800237812132</v>
      </c>
      <c r="K530" s="50">
        <f t="shared" si="126"/>
        <v>1517.89353699711</v>
      </c>
      <c r="L530" s="50">
        <f t="shared" si="127"/>
        <v>2069694.9119689087</v>
      </c>
      <c r="M530" s="50"/>
      <c r="N530" s="50">
        <f t="shared" si="121"/>
        <v>2069694.9119689087</v>
      </c>
      <c r="O530" s="114"/>
      <c r="P530" s="95"/>
      <c r="Q530" s="95"/>
      <c r="R530" s="33"/>
      <c r="S530" s="33"/>
    </row>
    <row r="531" spans="1:19" s="31" customFormat="1" x14ac:dyDescent="0.25">
      <c r="A531" s="35"/>
      <c r="B531" s="51" t="s">
        <v>366</v>
      </c>
      <c r="C531" s="35">
        <v>4</v>
      </c>
      <c r="D531" s="55">
        <v>39.252299999999998</v>
      </c>
      <c r="E531" s="102">
        <v>1393</v>
      </c>
      <c r="F531" s="178">
        <v>938882</v>
      </c>
      <c r="G531" s="41">
        <v>100</v>
      </c>
      <c r="H531" s="50">
        <f t="shared" si="124"/>
        <v>938882</v>
      </c>
      <c r="I531" s="50">
        <f t="shared" si="125"/>
        <v>0</v>
      </c>
      <c r="J531" s="50">
        <f t="shared" si="114"/>
        <v>674</v>
      </c>
      <c r="K531" s="50">
        <f t="shared" si="126"/>
        <v>1723.7715393752314</v>
      </c>
      <c r="L531" s="50">
        <f t="shared" si="127"/>
        <v>2061143.1069109116</v>
      </c>
      <c r="M531" s="50"/>
      <c r="N531" s="50">
        <f t="shared" si="121"/>
        <v>2061143.1069109116</v>
      </c>
      <c r="O531" s="114"/>
      <c r="P531" s="95"/>
      <c r="Q531" s="95"/>
      <c r="R531" s="33"/>
      <c r="S531" s="33"/>
    </row>
    <row r="532" spans="1:19" s="31" customFormat="1" x14ac:dyDescent="0.25">
      <c r="A532" s="35"/>
      <c r="B532" s="51" t="s">
        <v>367</v>
      </c>
      <c r="C532" s="35">
        <v>4</v>
      </c>
      <c r="D532" s="55">
        <v>36.294200000000004</v>
      </c>
      <c r="E532" s="102">
        <v>1736</v>
      </c>
      <c r="F532" s="178">
        <v>2001051.1</v>
      </c>
      <c r="G532" s="41">
        <v>100</v>
      </c>
      <c r="H532" s="50">
        <f t="shared" si="124"/>
        <v>2001051.1</v>
      </c>
      <c r="I532" s="50">
        <f t="shared" si="125"/>
        <v>0</v>
      </c>
      <c r="J532" s="50">
        <f t="shared" si="114"/>
        <v>1152.6792050691245</v>
      </c>
      <c r="K532" s="50">
        <f t="shared" si="126"/>
        <v>1245.092334306107</v>
      </c>
      <c r="L532" s="50">
        <f t="shared" si="127"/>
        <v>1760286.8405551505</v>
      </c>
      <c r="M532" s="50"/>
      <c r="N532" s="50">
        <f t="shared" si="121"/>
        <v>1760286.8405551505</v>
      </c>
      <c r="O532" s="114"/>
      <c r="P532" s="95"/>
      <c r="Q532" s="95"/>
      <c r="R532" s="33"/>
      <c r="S532" s="33"/>
    </row>
    <row r="533" spans="1:19" s="31" customFormat="1" x14ac:dyDescent="0.25">
      <c r="A533" s="35"/>
      <c r="B533" s="51" t="s">
        <v>368</v>
      </c>
      <c r="C533" s="35">
        <v>4</v>
      </c>
      <c r="D533" s="55">
        <v>37.5411</v>
      </c>
      <c r="E533" s="102">
        <v>2187</v>
      </c>
      <c r="F533" s="178">
        <v>1970632.1</v>
      </c>
      <c r="G533" s="41">
        <v>100</v>
      </c>
      <c r="H533" s="50">
        <f t="shared" si="124"/>
        <v>1970632.1</v>
      </c>
      <c r="I533" s="50">
        <f t="shared" si="125"/>
        <v>0</v>
      </c>
      <c r="J533" s="50">
        <f t="shared" si="114"/>
        <v>901.06634659350709</v>
      </c>
      <c r="K533" s="50">
        <f t="shared" si="126"/>
        <v>1496.7051927817242</v>
      </c>
      <c r="L533" s="50">
        <f t="shared" si="127"/>
        <v>2109864.025786161</v>
      </c>
      <c r="M533" s="50"/>
      <c r="N533" s="50">
        <f t="shared" si="121"/>
        <v>2109864.025786161</v>
      </c>
      <c r="O533" s="114"/>
      <c r="P533" s="95"/>
      <c r="Q533" s="95"/>
      <c r="R533" s="33"/>
      <c r="S533" s="33"/>
    </row>
    <row r="534" spans="1:19" s="31" customFormat="1" x14ac:dyDescent="0.25">
      <c r="A534" s="35"/>
      <c r="B534" s="51" t="s">
        <v>792</v>
      </c>
      <c r="C534" s="35">
        <v>4</v>
      </c>
      <c r="D534" s="55">
        <v>49.182700000000004</v>
      </c>
      <c r="E534" s="102">
        <v>2210</v>
      </c>
      <c r="F534" s="178">
        <v>1354632.4</v>
      </c>
      <c r="G534" s="41">
        <v>100</v>
      </c>
      <c r="H534" s="50">
        <f t="shared" si="124"/>
        <v>1354632.4</v>
      </c>
      <c r="I534" s="50">
        <f t="shared" si="125"/>
        <v>0</v>
      </c>
      <c r="J534" s="50">
        <f t="shared" ref="J534:J596" si="128">F534/E534</f>
        <v>612.95583710407232</v>
      </c>
      <c r="K534" s="50">
        <f t="shared" si="126"/>
        <v>1784.8157022711591</v>
      </c>
      <c r="L534" s="50">
        <f t="shared" si="127"/>
        <v>2420850.1268283669</v>
      </c>
      <c r="M534" s="50"/>
      <c r="N534" s="50">
        <f t="shared" si="121"/>
        <v>2420850.1268283669</v>
      </c>
      <c r="O534" s="114"/>
      <c r="P534" s="95"/>
      <c r="Q534" s="95"/>
      <c r="R534" s="33"/>
      <c r="S534" s="33"/>
    </row>
    <row r="535" spans="1:19" s="31" customFormat="1" x14ac:dyDescent="0.25">
      <c r="A535" s="35"/>
      <c r="B535" s="51" t="s">
        <v>369</v>
      </c>
      <c r="C535" s="35">
        <v>4</v>
      </c>
      <c r="D535" s="55">
        <v>52.974400000000003</v>
      </c>
      <c r="E535" s="102">
        <v>1513</v>
      </c>
      <c r="F535" s="178">
        <v>848473</v>
      </c>
      <c r="G535" s="41">
        <v>100</v>
      </c>
      <c r="H535" s="50">
        <f t="shared" si="124"/>
        <v>848473</v>
      </c>
      <c r="I535" s="50">
        <f t="shared" si="125"/>
        <v>0</v>
      </c>
      <c r="J535" s="50">
        <f t="shared" si="128"/>
        <v>560.78849966953078</v>
      </c>
      <c r="K535" s="50">
        <f t="shared" si="126"/>
        <v>1836.9830397057008</v>
      </c>
      <c r="L535" s="50">
        <f t="shared" si="127"/>
        <v>2272652.682503955</v>
      </c>
      <c r="M535" s="50"/>
      <c r="N535" s="50">
        <f t="shared" si="121"/>
        <v>2272652.682503955</v>
      </c>
      <c r="O535" s="114"/>
      <c r="P535" s="95"/>
      <c r="Q535" s="95"/>
      <c r="R535" s="33"/>
      <c r="S535" s="33"/>
    </row>
    <row r="536" spans="1:19" s="31" customFormat="1" x14ac:dyDescent="0.25">
      <c r="A536" s="35"/>
      <c r="B536" s="51" t="s">
        <v>370</v>
      </c>
      <c r="C536" s="35">
        <v>4</v>
      </c>
      <c r="D536" s="55">
        <v>20.2178</v>
      </c>
      <c r="E536" s="102">
        <v>1129</v>
      </c>
      <c r="F536" s="178">
        <v>561436.9</v>
      </c>
      <c r="G536" s="41">
        <v>100</v>
      </c>
      <c r="H536" s="50">
        <f t="shared" si="124"/>
        <v>561436.9</v>
      </c>
      <c r="I536" s="50">
        <f t="shared" si="125"/>
        <v>0</v>
      </c>
      <c r="J536" s="50">
        <f t="shared" si="128"/>
        <v>497.28689105403015</v>
      </c>
      <c r="K536" s="50">
        <f t="shared" si="126"/>
        <v>1900.4846483212013</v>
      </c>
      <c r="L536" s="50">
        <f t="shared" si="127"/>
        <v>2008401.8804104449</v>
      </c>
      <c r="M536" s="50"/>
      <c r="N536" s="50">
        <f t="shared" si="121"/>
        <v>2008401.8804104449</v>
      </c>
      <c r="O536" s="114"/>
      <c r="P536" s="95"/>
      <c r="Q536" s="95"/>
      <c r="R536" s="33"/>
      <c r="S536" s="33"/>
    </row>
    <row r="537" spans="1:19" s="31" customFormat="1" x14ac:dyDescent="0.25">
      <c r="A537" s="35"/>
      <c r="B537" s="51" t="s">
        <v>371</v>
      </c>
      <c r="C537" s="35">
        <v>4</v>
      </c>
      <c r="D537" s="55">
        <v>136.13749999999999</v>
      </c>
      <c r="E537" s="102">
        <v>5880</v>
      </c>
      <c r="F537" s="178">
        <v>6119511.0999999996</v>
      </c>
      <c r="G537" s="41">
        <v>100</v>
      </c>
      <c r="H537" s="50">
        <f t="shared" si="124"/>
        <v>6119511.0999999996</v>
      </c>
      <c r="I537" s="50">
        <f t="shared" si="125"/>
        <v>0</v>
      </c>
      <c r="J537" s="50">
        <f t="shared" si="128"/>
        <v>1040.7331802721087</v>
      </c>
      <c r="K537" s="50">
        <f t="shared" si="126"/>
        <v>1357.0383591031227</v>
      </c>
      <c r="L537" s="50">
        <f t="shared" si="127"/>
        <v>3723835.5032675862</v>
      </c>
      <c r="M537" s="50"/>
      <c r="N537" s="50">
        <f t="shared" si="121"/>
        <v>3723835.5032675862</v>
      </c>
      <c r="O537" s="114"/>
      <c r="P537" s="95"/>
      <c r="Q537" s="95"/>
      <c r="R537" s="33"/>
      <c r="S537" s="33"/>
    </row>
    <row r="538" spans="1:19" s="31" customFormat="1" x14ac:dyDescent="0.25">
      <c r="A538" s="35"/>
      <c r="B538" s="51" t="s">
        <v>372</v>
      </c>
      <c r="C538" s="35">
        <v>4</v>
      </c>
      <c r="D538" s="55">
        <v>13.699300000000001</v>
      </c>
      <c r="E538" s="102">
        <v>807</v>
      </c>
      <c r="F538" s="178">
        <v>492009.9</v>
      </c>
      <c r="G538" s="41">
        <v>100</v>
      </c>
      <c r="H538" s="50">
        <f t="shared" si="124"/>
        <v>492009.9</v>
      </c>
      <c r="I538" s="50">
        <f t="shared" si="125"/>
        <v>0</v>
      </c>
      <c r="J538" s="50">
        <f t="shared" si="128"/>
        <v>609.67769516728629</v>
      </c>
      <c r="K538" s="50">
        <f t="shared" si="126"/>
        <v>1788.093844207945</v>
      </c>
      <c r="L538" s="50">
        <f t="shared" si="127"/>
        <v>1779280.6399757881</v>
      </c>
      <c r="M538" s="50"/>
      <c r="N538" s="50">
        <f t="shared" si="121"/>
        <v>1779280.6399757881</v>
      </c>
      <c r="O538" s="114"/>
      <c r="P538" s="95"/>
      <c r="Q538" s="95"/>
      <c r="R538" s="33"/>
      <c r="S538" s="33"/>
    </row>
    <row r="539" spans="1:19" s="31" customFormat="1" x14ac:dyDescent="0.25">
      <c r="A539" s="35"/>
      <c r="B539" s="51" t="s">
        <v>373</v>
      </c>
      <c r="C539" s="35">
        <v>4</v>
      </c>
      <c r="D539" s="55">
        <v>30.762199999999996</v>
      </c>
      <c r="E539" s="102">
        <v>1450</v>
      </c>
      <c r="F539" s="178">
        <v>960566.6</v>
      </c>
      <c r="G539" s="41">
        <v>100</v>
      </c>
      <c r="H539" s="50">
        <f t="shared" si="124"/>
        <v>960566.6</v>
      </c>
      <c r="I539" s="50">
        <f t="shared" si="125"/>
        <v>0</v>
      </c>
      <c r="J539" s="50">
        <f t="shared" si="128"/>
        <v>662.45972413793106</v>
      </c>
      <c r="K539" s="50">
        <f t="shared" si="126"/>
        <v>1735.3118152373004</v>
      </c>
      <c r="L539" s="50">
        <f t="shared" si="127"/>
        <v>2036593.784552346</v>
      </c>
      <c r="M539" s="50"/>
      <c r="N539" s="50">
        <f t="shared" si="121"/>
        <v>2036593.784552346</v>
      </c>
      <c r="O539" s="114"/>
      <c r="P539" s="95"/>
      <c r="Q539" s="95"/>
      <c r="R539" s="33"/>
      <c r="S539" s="33"/>
    </row>
    <row r="540" spans="1:19" s="31" customFormat="1" x14ac:dyDescent="0.25">
      <c r="A540" s="35"/>
      <c r="B540" s="51" t="s">
        <v>374</v>
      </c>
      <c r="C540" s="35">
        <v>4</v>
      </c>
      <c r="D540" s="55">
        <v>61.717500000000001</v>
      </c>
      <c r="E540" s="102">
        <v>2790</v>
      </c>
      <c r="F540" s="178">
        <v>2274567.6</v>
      </c>
      <c r="G540" s="41">
        <v>100</v>
      </c>
      <c r="H540" s="50">
        <f t="shared" si="124"/>
        <v>2274567.6</v>
      </c>
      <c r="I540" s="50">
        <f t="shared" si="125"/>
        <v>0</v>
      </c>
      <c r="J540" s="50">
        <f t="shared" si="128"/>
        <v>815.25720430107526</v>
      </c>
      <c r="K540" s="50">
        <f t="shared" si="126"/>
        <v>1582.5143350741562</v>
      </c>
      <c r="L540" s="50">
        <f t="shared" si="127"/>
        <v>2510291.8933012001</v>
      </c>
      <c r="M540" s="50"/>
      <c r="N540" s="50">
        <f t="shared" si="121"/>
        <v>2510291.8933012001</v>
      </c>
      <c r="O540" s="114"/>
      <c r="P540" s="95"/>
      <c r="Q540" s="95"/>
      <c r="R540" s="33"/>
      <c r="S540" s="33"/>
    </row>
    <row r="541" spans="1:19" s="31" customFormat="1" x14ac:dyDescent="0.25">
      <c r="A541" s="35"/>
      <c r="B541" s="51" t="s">
        <v>375</v>
      </c>
      <c r="C541" s="35">
        <v>4</v>
      </c>
      <c r="D541" s="55">
        <v>30.177800000000001</v>
      </c>
      <c r="E541" s="102">
        <v>1254</v>
      </c>
      <c r="F541" s="178">
        <v>716451.4</v>
      </c>
      <c r="G541" s="41">
        <v>100</v>
      </c>
      <c r="H541" s="50">
        <f t="shared" si="124"/>
        <v>716451.4</v>
      </c>
      <c r="I541" s="50">
        <f t="shared" si="125"/>
        <v>0</v>
      </c>
      <c r="J541" s="50">
        <f t="shared" si="128"/>
        <v>571.33285486443378</v>
      </c>
      <c r="K541" s="50">
        <f t="shared" si="126"/>
        <v>1826.4386845107977</v>
      </c>
      <c r="L541" s="50">
        <f t="shared" si="127"/>
        <v>2046906.5745737557</v>
      </c>
      <c r="M541" s="50"/>
      <c r="N541" s="50">
        <f t="shared" si="121"/>
        <v>2046906.5745737557</v>
      </c>
      <c r="O541" s="114"/>
      <c r="P541" s="95"/>
      <c r="Q541" s="95"/>
      <c r="R541" s="33"/>
      <c r="S541" s="33"/>
    </row>
    <row r="542" spans="1:19" s="31" customFormat="1" x14ac:dyDescent="0.25">
      <c r="A542" s="35"/>
      <c r="B542" s="51" t="s">
        <v>376</v>
      </c>
      <c r="C542" s="35">
        <v>4</v>
      </c>
      <c r="D542" s="55">
        <v>51.029200000000003</v>
      </c>
      <c r="E542" s="102">
        <v>2914</v>
      </c>
      <c r="F542" s="178">
        <v>1881470.9</v>
      </c>
      <c r="G542" s="41">
        <v>100</v>
      </c>
      <c r="H542" s="50">
        <f t="shared" si="124"/>
        <v>1881470.9</v>
      </c>
      <c r="I542" s="50">
        <f t="shared" si="125"/>
        <v>0</v>
      </c>
      <c r="J542" s="50">
        <f t="shared" si="128"/>
        <v>645.66606039807823</v>
      </c>
      <c r="K542" s="50">
        <f t="shared" si="126"/>
        <v>1752.1054789771533</v>
      </c>
      <c r="L542" s="50">
        <f t="shared" si="127"/>
        <v>2621066.8098801472</v>
      </c>
      <c r="M542" s="50"/>
      <c r="N542" s="50">
        <f t="shared" si="121"/>
        <v>2621066.8098801472</v>
      </c>
      <c r="O542" s="114"/>
      <c r="P542" s="95"/>
      <c r="Q542" s="95"/>
      <c r="R542" s="33"/>
      <c r="S542" s="33"/>
    </row>
    <row r="543" spans="1:19" s="31" customFormat="1" x14ac:dyDescent="0.25">
      <c r="A543" s="35"/>
      <c r="B543" s="51" t="s">
        <v>377</v>
      </c>
      <c r="C543" s="35">
        <v>4</v>
      </c>
      <c r="D543" s="55">
        <v>17.363900000000001</v>
      </c>
      <c r="E543" s="102">
        <v>810</v>
      </c>
      <c r="F543" s="178">
        <v>739165.7</v>
      </c>
      <c r="G543" s="41">
        <v>100</v>
      </c>
      <c r="H543" s="50">
        <f t="shared" si="124"/>
        <v>739165.7</v>
      </c>
      <c r="I543" s="50">
        <f t="shared" si="125"/>
        <v>0</v>
      </c>
      <c r="J543" s="50">
        <f t="shared" si="128"/>
        <v>912.55024691358017</v>
      </c>
      <c r="K543" s="50">
        <f t="shared" si="126"/>
        <v>1485.2212924616513</v>
      </c>
      <c r="L543" s="50">
        <f t="shared" si="127"/>
        <v>1556876.7808305295</v>
      </c>
      <c r="M543" s="50"/>
      <c r="N543" s="50">
        <f t="shared" si="121"/>
        <v>1556876.7808305295</v>
      </c>
      <c r="O543" s="114"/>
      <c r="P543" s="95"/>
      <c r="Q543" s="95"/>
      <c r="R543" s="33"/>
      <c r="S543" s="33"/>
    </row>
    <row r="544" spans="1:19" s="31" customFormat="1" x14ac:dyDescent="0.25">
      <c r="A544" s="35"/>
      <c r="B544" s="51" t="s">
        <v>378</v>
      </c>
      <c r="C544" s="35">
        <v>4</v>
      </c>
      <c r="D544" s="55">
        <v>21.911300000000004</v>
      </c>
      <c r="E544" s="102">
        <v>1255</v>
      </c>
      <c r="F544" s="178">
        <v>1125490.5</v>
      </c>
      <c r="G544" s="41">
        <v>100</v>
      </c>
      <c r="H544" s="50">
        <f t="shared" si="124"/>
        <v>1125490.5</v>
      </c>
      <c r="I544" s="50">
        <f t="shared" si="125"/>
        <v>0</v>
      </c>
      <c r="J544" s="50">
        <f t="shared" si="128"/>
        <v>896.80517928286849</v>
      </c>
      <c r="K544" s="50">
        <f t="shared" si="126"/>
        <v>1500.9663600923629</v>
      </c>
      <c r="L544" s="50">
        <f t="shared" si="127"/>
        <v>1733401.7829688208</v>
      </c>
      <c r="M544" s="50"/>
      <c r="N544" s="50">
        <f t="shared" si="121"/>
        <v>1733401.7829688208</v>
      </c>
      <c r="O544" s="114"/>
      <c r="P544" s="95"/>
      <c r="Q544" s="95"/>
      <c r="R544" s="33"/>
      <c r="S544" s="33"/>
    </row>
    <row r="545" spans="1:19" s="31" customFormat="1" x14ac:dyDescent="0.25">
      <c r="A545" s="35"/>
      <c r="B545" s="51" t="s">
        <v>158</v>
      </c>
      <c r="C545" s="35">
        <v>4</v>
      </c>
      <c r="D545" s="55">
        <v>17.215700000000002</v>
      </c>
      <c r="E545" s="102">
        <v>668</v>
      </c>
      <c r="F545" s="178">
        <v>1057565.7</v>
      </c>
      <c r="G545" s="41">
        <v>100</v>
      </c>
      <c r="H545" s="50">
        <f t="shared" si="124"/>
        <v>1057565.7</v>
      </c>
      <c r="I545" s="50">
        <f t="shared" si="125"/>
        <v>0</v>
      </c>
      <c r="J545" s="50">
        <f t="shared" si="128"/>
        <v>1583.1821856287424</v>
      </c>
      <c r="K545" s="50">
        <f t="shared" si="126"/>
        <v>814.589353746489</v>
      </c>
      <c r="L545" s="50">
        <f t="shared" si="127"/>
        <v>968928.86170251574</v>
      </c>
      <c r="M545" s="50"/>
      <c r="N545" s="50">
        <f t="shared" si="121"/>
        <v>968928.86170251574</v>
      </c>
      <c r="O545" s="114"/>
      <c r="P545" s="95"/>
      <c r="Q545" s="95"/>
      <c r="R545" s="33"/>
      <c r="S545" s="33"/>
    </row>
    <row r="546" spans="1:19" s="31" customFormat="1" x14ac:dyDescent="0.25">
      <c r="A546" s="35"/>
      <c r="B546" s="51" t="s">
        <v>379</v>
      </c>
      <c r="C546" s="35">
        <v>4</v>
      </c>
      <c r="D546" s="55">
        <v>31.447900000000001</v>
      </c>
      <c r="E546" s="102">
        <v>1542</v>
      </c>
      <c r="F546" s="178">
        <v>1283533.6000000001</v>
      </c>
      <c r="G546" s="41">
        <v>100</v>
      </c>
      <c r="H546" s="50">
        <f t="shared" si="124"/>
        <v>1283533.6000000001</v>
      </c>
      <c r="I546" s="50">
        <f t="shared" si="125"/>
        <v>0</v>
      </c>
      <c r="J546" s="50">
        <f t="shared" si="128"/>
        <v>832.38236057068752</v>
      </c>
      <c r="K546" s="50">
        <f t="shared" si="126"/>
        <v>1565.3891788045439</v>
      </c>
      <c r="L546" s="50">
        <f t="shared" si="127"/>
        <v>1931182.7548707593</v>
      </c>
      <c r="M546" s="50"/>
      <c r="N546" s="50">
        <f t="shared" si="121"/>
        <v>1931182.7548707593</v>
      </c>
      <c r="O546" s="114"/>
      <c r="P546" s="95"/>
      <c r="Q546" s="95"/>
      <c r="R546" s="33"/>
      <c r="S546" s="33"/>
    </row>
    <row r="547" spans="1:19" s="31" customFormat="1" x14ac:dyDescent="0.25">
      <c r="A547" s="35"/>
      <c r="B547" s="51" t="s">
        <v>880</v>
      </c>
      <c r="C547" s="35">
        <v>3</v>
      </c>
      <c r="D547" s="55">
        <v>72.1755</v>
      </c>
      <c r="E547" s="102">
        <v>9705</v>
      </c>
      <c r="F547" s="178">
        <v>62896078.799999997</v>
      </c>
      <c r="G547" s="41">
        <v>50</v>
      </c>
      <c r="H547" s="50">
        <f t="shared" si="124"/>
        <v>31448039.399999999</v>
      </c>
      <c r="I547" s="50">
        <f t="shared" si="125"/>
        <v>31448039.399999999</v>
      </c>
      <c r="J547" s="50">
        <f t="shared" si="128"/>
        <v>6480.7912210200921</v>
      </c>
      <c r="K547" s="50">
        <f t="shared" si="126"/>
        <v>-4083.0196816448606</v>
      </c>
      <c r="L547" s="50">
        <f t="shared" si="127"/>
        <v>3408192.6638147538</v>
      </c>
      <c r="M547" s="50"/>
      <c r="N547" s="50">
        <f t="shared" si="121"/>
        <v>3408192.6638147538</v>
      </c>
      <c r="O547" s="114"/>
      <c r="P547" s="95"/>
      <c r="Q547" s="95"/>
      <c r="R547" s="33"/>
      <c r="S547" s="33"/>
    </row>
    <row r="548" spans="1:19" s="31" customFormat="1" x14ac:dyDescent="0.25">
      <c r="A548" s="35"/>
      <c r="B548" s="51" t="s">
        <v>380</v>
      </c>
      <c r="C548" s="35">
        <v>4</v>
      </c>
      <c r="D548" s="55">
        <v>13.830499999999999</v>
      </c>
      <c r="E548" s="102">
        <v>756</v>
      </c>
      <c r="F548" s="178">
        <v>798937.7</v>
      </c>
      <c r="G548" s="41">
        <v>100</v>
      </c>
      <c r="H548" s="50">
        <f t="shared" si="124"/>
        <v>798937.7</v>
      </c>
      <c r="I548" s="50">
        <f t="shared" si="125"/>
        <v>0</v>
      </c>
      <c r="J548" s="50">
        <f t="shared" si="128"/>
        <v>1056.7958994708995</v>
      </c>
      <c r="K548" s="50">
        <f t="shared" si="126"/>
        <v>1340.975639904332</v>
      </c>
      <c r="L548" s="50">
        <f t="shared" si="127"/>
        <v>1402052.5484043679</v>
      </c>
      <c r="M548" s="50"/>
      <c r="N548" s="50">
        <f t="shared" si="121"/>
        <v>1402052.5484043679</v>
      </c>
      <c r="O548" s="114"/>
      <c r="P548" s="95"/>
      <c r="Q548" s="95"/>
      <c r="R548" s="33"/>
      <c r="S548" s="33"/>
    </row>
    <row r="549" spans="1:19" s="31" customFormat="1" x14ac:dyDescent="0.25">
      <c r="A549" s="35"/>
      <c r="B549" s="51" t="s">
        <v>381</v>
      </c>
      <c r="C549" s="35">
        <v>4</v>
      </c>
      <c r="D549" s="55">
        <v>89.205900000000014</v>
      </c>
      <c r="E549" s="102">
        <v>3132</v>
      </c>
      <c r="F549" s="178">
        <v>4945648.2</v>
      </c>
      <c r="G549" s="41">
        <v>100</v>
      </c>
      <c r="H549" s="50">
        <f t="shared" si="124"/>
        <v>4945648.2</v>
      </c>
      <c r="I549" s="50">
        <f t="shared" si="125"/>
        <v>0</v>
      </c>
      <c r="J549" s="50">
        <f t="shared" si="128"/>
        <v>1579.0703065134101</v>
      </c>
      <c r="K549" s="50">
        <f t="shared" si="126"/>
        <v>818.70123286182138</v>
      </c>
      <c r="L549" s="50">
        <f t="shared" si="127"/>
        <v>2162187.1284873062</v>
      </c>
      <c r="M549" s="50"/>
      <c r="N549" s="50">
        <f t="shared" si="121"/>
        <v>2162187.1284873062</v>
      </c>
      <c r="O549" s="114"/>
      <c r="P549" s="95"/>
      <c r="Q549" s="95"/>
      <c r="R549" s="33"/>
      <c r="S549" s="33"/>
    </row>
    <row r="550" spans="1:19" s="31" customFormat="1" x14ac:dyDescent="0.25">
      <c r="A550" s="35"/>
      <c r="B550" s="51" t="s">
        <v>382</v>
      </c>
      <c r="C550" s="35">
        <v>4</v>
      </c>
      <c r="D550" s="55">
        <v>28.287100000000002</v>
      </c>
      <c r="E550" s="102">
        <v>1243</v>
      </c>
      <c r="F550" s="178">
        <v>7185096.4000000004</v>
      </c>
      <c r="G550" s="41">
        <v>100</v>
      </c>
      <c r="H550" s="50">
        <f t="shared" si="124"/>
        <v>7185096.4000000004</v>
      </c>
      <c r="I550" s="50">
        <f t="shared" si="125"/>
        <v>0</v>
      </c>
      <c r="J550" s="50">
        <f t="shared" si="128"/>
        <v>5780.4476267095743</v>
      </c>
      <c r="K550" s="50">
        <f t="shared" si="126"/>
        <v>-3382.6760873343428</v>
      </c>
      <c r="L550" s="50">
        <f t="shared" si="127"/>
        <v>551705.56081624317</v>
      </c>
      <c r="M550" s="50"/>
      <c r="N550" s="50">
        <f t="shared" si="121"/>
        <v>551705.56081624317</v>
      </c>
      <c r="O550" s="114"/>
      <c r="P550" s="95"/>
      <c r="Q550" s="95"/>
      <c r="R550" s="33"/>
      <c r="S550" s="33"/>
    </row>
    <row r="551" spans="1:19" s="31" customFormat="1" x14ac:dyDescent="0.25">
      <c r="A551" s="35"/>
      <c r="B551" s="51" t="s">
        <v>383</v>
      </c>
      <c r="C551" s="35">
        <v>4</v>
      </c>
      <c r="D551" s="55">
        <v>44.047899999999998</v>
      </c>
      <c r="E551" s="102">
        <v>2274</v>
      </c>
      <c r="F551" s="178">
        <v>2964731</v>
      </c>
      <c r="G551" s="41">
        <v>100</v>
      </c>
      <c r="H551" s="50">
        <f t="shared" si="124"/>
        <v>2964731</v>
      </c>
      <c r="I551" s="50">
        <f t="shared" si="125"/>
        <v>0</v>
      </c>
      <c r="J551" s="50">
        <f t="shared" si="128"/>
        <v>1303.7515391380828</v>
      </c>
      <c r="K551" s="50">
        <f t="shared" si="126"/>
        <v>1094.0200002371487</v>
      </c>
      <c r="L551" s="50">
        <f t="shared" si="127"/>
        <v>1849470.8903091359</v>
      </c>
      <c r="M551" s="50"/>
      <c r="N551" s="50">
        <f t="shared" si="121"/>
        <v>1849470.8903091359</v>
      </c>
      <c r="O551" s="114"/>
      <c r="P551" s="95"/>
      <c r="Q551" s="95"/>
      <c r="R551" s="33"/>
      <c r="S551" s="33"/>
    </row>
    <row r="552" spans="1:19" s="31" customFormat="1" x14ac:dyDescent="0.25">
      <c r="A552" s="35"/>
      <c r="B552" s="51" t="s">
        <v>384</v>
      </c>
      <c r="C552" s="35">
        <v>4</v>
      </c>
      <c r="D552" s="55">
        <v>45.811300000000003</v>
      </c>
      <c r="E552" s="102">
        <v>1688</v>
      </c>
      <c r="F552" s="178">
        <v>1242405.6000000001</v>
      </c>
      <c r="G552" s="41">
        <v>100</v>
      </c>
      <c r="H552" s="50">
        <f t="shared" si="124"/>
        <v>1242405.6000000001</v>
      </c>
      <c r="I552" s="50">
        <f t="shared" si="125"/>
        <v>0</v>
      </c>
      <c r="J552" s="50">
        <f t="shared" si="128"/>
        <v>736.02227488151664</v>
      </c>
      <c r="K552" s="50">
        <f t="shared" si="126"/>
        <v>1661.7492644937147</v>
      </c>
      <c r="L552" s="50">
        <f t="shared" si="127"/>
        <v>2140873.853337083</v>
      </c>
      <c r="M552" s="50"/>
      <c r="N552" s="50">
        <f t="shared" si="121"/>
        <v>2140873.853337083</v>
      </c>
      <c r="O552" s="114"/>
      <c r="P552" s="95"/>
      <c r="Q552" s="95"/>
      <c r="R552" s="33"/>
      <c r="S552" s="33"/>
    </row>
    <row r="553" spans="1:19" s="31" customFormat="1" x14ac:dyDescent="0.25">
      <c r="A553" s="35"/>
      <c r="B553" s="51" t="s">
        <v>385</v>
      </c>
      <c r="C553" s="35">
        <v>4</v>
      </c>
      <c r="D553" s="55">
        <v>76.026800000000009</v>
      </c>
      <c r="E553" s="102">
        <v>3469</v>
      </c>
      <c r="F553" s="178">
        <v>2135204.7999999998</v>
      </c>
      <c r="G553" s="41">
        <v>100</v>
      </c>
      <c r="H553" s="50">
        <f t="shared" si="124"/>
        <v>2135204.7999999998</v>
      </c>
      <c r="I553" s="50">
        <f t="shared" si="125"/>
        <v>0</v>
      </c>
      <c r="J553" s="50">
        <f t="shared" si="128"/>
        <v>615.51017584318242</v>
      </c>
      <c r="K553" s="50">
        <f t="shared" si="126"/>
        <v>1782.261363532049</v>
      </c>
      <c r="L553" s="50">
        <f t="shared" si="127"/>
        <v>2966655.7650872343</v>
      </c>
      <c r="M553" s="50"/>
      <c r="N553" s="50">
        <f t="shared" si="121"/>
        <v>2966655.7650872343</v>
      </c>
      <c r="O553" s="114"/>
      <c r="P553" s="95"/>
      <c r="Q553" s="95"/>
      <c r="R553" s="33"/>
      <c r="S553" s="33"/>
    </row>
    <row r="554" spans="1:19" s="31" customFormat="1" x14ac:dyDescent="0.25">
      <c r="A554" s="35"/>
      <c r="B554" s="51" t="s">
        <v>386</v>
      </c>
      <c r="C554" s="35">
        <v>4</v>
      </c>
      <c r="D554" s="55">
        <v>21.168299999999999</v>
      </c>
      <c r="E554" s="102">
        <v>939</v>
      </c>
      <c r="F554" s="178">
        <v>752200.7</v>
      </c>
      <c r="G554" s="41">
        <v>100</v>
      </c>
      <c r="H554" s="50">
        <f t="shared" si="124"/>
        <v>752200.7</v>
      </c>
      <c r="I554" s="50">
        <f t="shared" si="125"/>
        <v>0</v>
      </c>
      <c r="J554" s="50">
        <f t="shared" si="128"/>
        <v>801.06570820021295</v>
      </c>
      <c r="K554" s="50">
        <f t="shared" si="126"/>
        <v>1596.7058311750184</v>
      </c>
      <c r="L554" s="50">
        <f t="shared" si="127"/>
        <v>1709750.6872898673</v>
      </c>
      <c r="M554" s="50"/>
      <c r="N554" s="50">
        <f t="shared" si="121"/>
        <v>1709750.6872898673</v>
      </c>
      <c r="O554" s="114"/>
      <c r="P554" s="95"/>
      <c r="Q554" s="95"/>
      <c r="R554" s="33"/>
      <c r="S554" s="33"/>
    </row>
    <row r="555" spans="1:19" s="31" customFormat="1" x14ac:dyDescent="0.25">
      <c r="A555" s="35"/>
      <c r="B555" s="51" t="s">
        <v>387</v>
      </c>
      <c r="C555" s="35">
        <v>4</v>
      </c>
      <c r="D555" s="55">
        <v>27.250599999999999</v>
      </c>
      <c r="E555" s="102">
        <v>986</v>
      </c>
      <c r="F555" s="178">
        <v>872822.7</v>
      </c>
      <c r="G555" s="41">
        <v>100</v>
      </c>
      <c r="H555" s="50">
        <f t="shared" si="124"/>
        <v>872822.7</v>
      </c>
      <c r="I555" s="50">
        <f t="shared" si="125"/>
        <v>0</v>
      </c>
      <c r="J555" s="50">
        <f t="shared" si="128"/>
        <v>885.21572008113583</v>
      </c>
      <c r="K555" s="50">
        <f t="shared" si="126"/>
        <v>1512.5558192940957</v>
      </c>
      <c r="L555" s="50">
        <f t="shared" si="127"/>
        <v>1692726.589497912</v>
      </c>
      <c r="M555" s="50"/>
      <c r="N555" s="50">
        <f t="shared" si="121"/>
        <v>1692726.589497912</v>
      </c>
      <c r="O555" s="114"/>
      <c r="P555" s="95"/>
      <c r="Q555" s="95"/>
      <c r="R555" s="33"/>
      <c r="S555" s="33"/>
    </row>
    <row r="556" spans="1:19" s="31" customFormat="1" x14ac:dyDescent="0.25">
      <c r="A556" s="35"/>
      <c r="B556" s="51" t="s">
        <v>388</v>
      </c>
      <c r="C556" s="35">
        <v>4</v>
      </c>
      <c r="D556" s="55">
        <v>21.5503</v>
      </c>
      <c r="E556" s="102">
        <v>1020</v>
      </c>
      <c r="F556" s="178">
        <v>1563737.2</v>
      </c>
      <c r="G556" s="41">
        <v>100</v>
      </c>
      <c r="H556" s="50">
        <f t="shared" si="124"/>
        <v>1563737.2</v>
      </c>
      <c r="I556" s="50">
        <f t="shared" si="125"/>
        <v>0</v>
      </c>
      <c r="J556" s="50">
        <f t="shared" si="128"/>
        <v>1533.0756862745097</v>
      </c>
      <c r="K556" s="50">
        <f t="shared" si="126"/>
        <v>864.69585310072171</v>
      </c>
      <c r="L556" s="50">
        <f t="shared" si="127"/>
        <v>1143541.8743244705</v>
      </c>
      <c r="M556" s="50"/>
      <c r="N556" s="50">
        <f t="shared" si="121"/>
        <v>1143541.8743244705</v>
      </c>
      <c r="O556" s="114"/>
      <c r="P556" s="95"/>
      <c r="Q556" s="95"/>
      <c r="R556" s="33"/>
      <c r="S556" s="33"/>
    </row>
    <row r="557" spans="1:19" s="31" customFormat="1" x14ac:dyDescent="0.25">
      <c r="A557" s="35"/>
      <c r="B557" s="51" t="s">
        <v>389</v>
      </c>
      <c r="C557" s="35">
        <v>4</v>
      </c>
      <c r="D557" s="55">
        <v>14.727999999999998</v>
      </c>
      <c r="E557" s="102">
        <v>931</v>
      </c>
      <c r="F557" s="178">
        <v>709655.3</v>
      </c>
      <c r="G557" s="41">
        <v>100</v>
      </c>
      <c r="H557" s="50">
        <f t="shared" si="124"/>
        <v>709655.3</v>
      </c>
      <c r="I557" s="50">
        <f t="shared" si="125"/>
        <v>0</v>
      </c>
      <c r="J557" s="50">
        <f t="shared" si="128"/>
        <v>762.25059076262085</v>
      </c>
      <c r="K557" s="50">
        <f t="shared" si="126"/>
        <v>1635.5209486126105</v>
      </c>
      <c r="L557" s="50">
        <f t="shared" si="127"/>
        <v>1699805.1947281361</v>
      </c>
      <c r="M557" s="50"/>
      <c r="N557" s="50">
        <f t="shared" si="121"/>
        <v>1699805.1947281361</v>
      </c>
      <c r="O557" s="114"/>
      <c r="P557" s="95"/>
      <c r="Q557" s="95"/>
      <c r="R557" s="33"/>
      <c r="S557" s="33"/>
    </row>
    <row r="558" spans="1:19" s="31" customFormat="1" x14ac:dyDescent="0.25">
      <c r="A558" s="35"/>
      <c r="B558" s="51" t="s">
        <v>390</v>
      </c>
      <c r="C558" s="35">
        <v>4</v>
      </c>
      <c r="D558" s="55">
        <v>18.566800000000001</v>
      </c>
      <c r="E558" s="102">
        <v>839</v>
      </c>
      <c r="F558" s="178">
        <v>585762.4</v>
      </c>
      <c r="G558" s="41">
        <v>100</v>
      </c>
      <c r="H558" s="50">
        <f t="shared" si="124"/>
        <v>585762.4</v>
      </c>
      <c r="I558" s="50">
        <f t="shared" si="125"/>
        <v>0</v>
      </c>
      <c r="J558" s="50">
        <f t="shared" si="128"/>
        <v>698.16734207389754</v>
      </c>
      <c r="K558" s="50">
        <f t="shared" si="126"/>
        <v>1699.6041973013339</v>
      </c>
      <c r="L558" s="50">
        <f t="shared" si="127"/>
        <v>1746797.9454882208</v>
      </c>
      <c r="M558" s="50"/>
      <c r="N558" s="50">
        <f t="shared" si="121"/>
        <v>1746797.9454882208</v>
      </c>
      <c r="O558" s="114"/>
      <c r="P558" s="95"/>
      <c r="Q558" s="95"/>
      <c r="R558" s="33"/>
      <c r="S558" s="33"/>
    </row>
    <row r="559" spans="1:19" s="31" customFormat="1" x14ac:dyDescent="0.25">
      <c r="A559" s="35"/>
      <c r="B559" s="51" t="s">
        <v>209</v>
      </c>
      <c r="C559" s="35">
        <v>4</v>
      </c>
      <c r="D559" s="55">
        <v>27.703899999999997</v>
      </c>
      <c r="E559" s="102">
        <v>1659</v>
      </c>
      <c r="F559" s="178">
        <v>759239.1</v>
      </c>
      <c r="G559" s="41">
        <v>100</v>
      </c>
      <c r="H559" s="50">
        <f t="shared" si="124"/>
        <v>759239.1</v>
      </c>
      <c r="I559" s="50">
        <f t="shared" si="125"/>
        <v>0</v>
      </c>
      <c r="J559" s="50">
        <f t="shared" si="128"/>
        <v>457.64864376130197</v>
      </c>
      <c r="K559" s="50">
        <f t="shared" si="126"/>
        <v>1940.1228956139294</v>
      </c>
      <c r="L559" s="50">
        <f t="shared" si="127"/>
        <v>2248095.668287002</v>
      </c>
      <c r="M559" s="50"/>
      <c r="N559" s="50">
        <f t="shared" si="121"/>
        <v>2248095.668287002</v>
      </c>
      <c r="O559" s="114"/>
      <c r="P559" s="95"/>
      <c r="Q559" s="95"/>
      <c r="R559" s="33"/>
      <c r="S559" s="33"/>
    </row>
    <row r="560" spans="1:19" s="31" customFormat="1" x14ac:dyDescent="0.25">
      <c r="A560" s="35"/>
      <c r="B560" s="51" t="s">
        <v>246</v>
      </c>
      <c r="C560" s="35">
        <v>4</v>
      </c>
      <c r="D560" s="55">
        <v>15.173299999999998</v>
      </c>
      <c r="E560" s="102">
        <v>351</v>
      </c>
      <c r="F560" s="178">
        <v>817254.5</v>
      </c>
      <c r="G560" s="41">
        <v>100</v>
      </c>
      <c r="H560" s="50">
        <f t="shared" si="124"/>
        <v>817254.5</v>
      </c>
      <c r="I560" s="50">
        <f t="shared" si="125"/>
        <v>0</v>
      </c>
      <c r="J560" s="50">
        <f>F560/E560</f>
        <v>2328.3603988603991</v>
      </c>
      <c r="K560" s="50">
        <f>$J$11*$J$19-J560</f>
        <v>69.411140514832368</v>
      </c>
      <c r="L560" s="50">
        <f t="shared" si="127"/>
        <v>255516.66898413992</v>
      </c>
      <c r="M560" s="50"/>
      <c r="N560" s="50">
        <f t="shared" si="121"/>
        <v>255516.66898413992</v>
      </c>
      <c r="O560" s="114"/>
      <c r="P560" s="95"/>
      <c r="Q560" s="95"/>
      <c r="R560" s="33"/>
      <c r="S560" s="33"/>
    </row>
    <row r="561" spans="1:19" s="31" customFormat="1" x14ac:dyDescent="0.25">
      <c r="A561" s="35"/>
      <c r="B561" s="51" t="s">
        <v>391</v>
      </c>
      <c r="C561" s="35">
        <v>4</v>
      </c>
      <c r="D561" s="55">
        <v>20.418799999999997</v>
      </c>
      <c r="E561" s="102">
        <v>961</v>
      </c>
      <c r="F561" s="178">
        <v>623765</v>
      </c>
      <c r="G561" s="41">
        <v>100</v>
      </c>
      <c r="H561" s="50">
        <f t="shared" si="124"/>
        <v>623765</v>
      </c>
      <c r="I561" s="50">
        <f t="shared" si="125"/>
        <v>0</v>
      </c>
      <c r="J561" s="50">
        <f t="shared" si="128"/>
        <v>649.07908428720089</v>
      </c>
      <c r="K561" s="50">
        <f t="shared" si="126"/>
        <v>1748.6924550880306</v>
      </c>
      <c r="L561" s="50">
        <f t="shared" si="127"/>
        <v>1835144.0390438484</v>
      </c>
      <c r="M561" s="50"/>
      <c r="N561" s="50">
        <f t="shared" si="121"/>
        <v>1835144.0390438484</v>
      </c>
      <c r="O561" s="114"/>
      <c r="P561" s="95"/>
      <c r="Q561" s="95"/>
      <c r="R561" s="33"/>
      <c r="S561" s="33"/>
    </row>
    <row r="562" spans="1:19" s="31" customFormat="1" x14ac:dyDescent="0.25">
      <c r="A562" s="35"/>
      <c r="B562" s="51" t="s">
        <v>392</v>
      </c>
      <c r="C562" s="35">
        <v>4</v>
      </c>
      <c r="D562" s="55">
        <v>99.448100000000011</v>
      </c>
      <c r="E562" s="102">
        <v>3425</v>
      </c>
      <c r="F562" s="178">
        <v>4071323.3</v>
      </c>
      <c r="G562" s="41">
        <v>100</v>
      </c>
      <c r="H562" s="50">
        <f t="shared" si="124"/>
        <v>4071323.3</v>
      </c>
      <c r="I562" s="50">
        <f t="shared" si="125"/>
        <v>0</v>
      </c>
      <c r="J562" s="50">
        <f t="shared" si="128"/>
        <v>1188.7075328467154</v>
      </c>
      <c r="K562" s="50">
        <f t="shared" si="126"/>
        <v>1209.0640065285161</v>
      </c>
      <c r="L562" s="50">
        <f t="shared" si="127"/>
        <v>2630259.7929227371</v>
      </c>
      <c r="M562" s="50"/>
      <c r="N562" s="50">
        <f t="shared" si="121"/>
        <v>2630259.7929227371</v>
      </c>
      <c r="O562" s="114"/>
      <c r="P562" s="95"/>
      <c r="Q562" s="95"/>
      <c r="R562" s="33"/>
      <c r="S562" s="33"/>
    </row>
    <row r="563" spans="1:19" s="31" customFormat="1" x14ac:dyDescent="0.25">
      <c r="A563" s="35"/>
      <c r="B563" s="51" t="s">
        <v>393</v>
      </c>
      <c r="C563" s="35">
        <v>4</v>
      </c>
      <c r="D563" s="55">
        <v>22.054699999999997</v>
      </c>
      <c r="E563" s="102">
        <v>1136</v>
      </c>
      <c r="F563" s="178">
        <v>574641.5</v>
      </c>
      <c r="G563" s="41">
        <v>100</v>
      </c>
      <c r="H563" s="50">
        <f t="shared" si="124"/>
        <v>574641.5</v>
      </c>
      <c r="I563" s="50">
        <f t="shared" si="125"/>
        <v>0</v>
      </c>
      <c r="J563" s="50">
        <f t="shared" si="128"/>
        <v>505.8463908450704</v>
      </c>
      <c r="K563" s="50">
        <f t="shared" si="126"/>
        <v>1891.9251485301611</v>
      </c>
      <c r="L563" s="50">
        <f t="shared" si="127"/>
        <v>2014718.7538920315</v>
      </c>
      <c r="M563" s="50"/>
      <c r="N563" s="50">
        <f t="shared" si="121"/>
        <v>2014718.7538920315</v>
      </c>
      <c r="O563" s="114"/>
      <c r="P563" s="95"/>
      <c r="Q563" s="95"/>
      <c r="R563" s="33"/>
      <c r="S563" s="33"/>
    </row>
    <row r="564" spans="1:19" s="31" customFormat="1" x14ac:dyDescent="0.25">
      <c r="A564" s="35"/>
      <c r="B564" s="51" t="s">
        <v>250</v>
      </c>
      <c r="C564" s="35">
        <v>4</v>
      </c>
      <c r="D564" s="55">
        <v>13.465299999999999</v>
      </c>
      <c r="E564" s="102">
        <v>740</v>
      </c>
      <c r="F564" s="178">
        <v>304311.09999999998</v>
      </c>
      <c r="G564" s="41">
        <v>100</v>
      </c>
      <c r="H564" s="50">
        <f t="shared" si="124"/>
        <v>304311.09999999998</v>
      </c>
      <c r="I564" s="50">
        <f t="shared" si="125"/>
        <v>0</v>
      </c>
      <c r="J564" s="50">
        <f t="shared" si="128"/>
        <v>411.23121621621618</v>
      </c>
      <c r="K564" s="50">
        <f t="shared" si="126"/>
        <v>1986.5403231590153</v>
      </c>
      <c r="L564" s="50">
        <f t="shared" si="127"/>
        <v>1918198.4438145536</v>
      </c>
      <c r="M564" s="50"/>
      <c r="N564" s="50">
        <f t="shared" si="121"/>
        <v>1918198.4438145536</v>
      </c>
      <c r="O564" s="114"/>
      <c r="P564" s="95"/>
      <c r="Q564" s="95"/>
      <c r="R564" s="33"/>
      <c r="S564" s="33"/>
    </row>
    <row r="565" spans="1:19" s="31" customFormat="1" x14ac:dyDescent="0.25">
      <c r="A565" s="35"/>
      <c r="B565" s="51" t="s">
        <v>282</v>
      </c>
      <c r="C565" s="35">
        <v>4</v>
      </c>
      <c r="D565" s="55">
        <v>32.471600000000002</v>
      </c>
      <c r="E565" s="102">
        <v>910</v>
      </c>
      <c r="F565" s="178">
        <v>594969.30000000005</v>
      </c>
      <c r="G565" s="41">
        <v>100</v>
      </c>
      <c r="H565" s="50">
        <f t="shared" si="124"/>
        <v>594969.30000000005</v>
      </c>
      <c r="I565" s="50">
        <f t="shared" si="125"/>
        <v>0</v>
      </c>
      <c r="J565" s="50">
        <f t="shared" si="128"/>
        <v>653.81241758241765</v>
      </c>
      <c r="K565" s="50">
        <f t="shared" si="126"/>
        <v>1743.9591217928137</v>
      </c>
      <c r="L565" s="50">
        <f t="shared" si="127"/>
        <v>1888598.3846947388</v>
      </c>
      <c r="M565" s="50"/>
      <c r="N565" s="50">
        <f t="shared" si="121"/>
        <v>1888598.3846947388</v>
      </c>
      <c r="O565" s="114"/>
      <c r="P565" s="95"/>
      <c r="Q565" s="95"/>
      <c r="R565" s="33"/>
      <c r="S565" s="33"/>
    </row>
    <row r="566" spans="1:19" s="31" customFormat="1" x14ac:dyDescent="0.25">
      <c r="A566" s="35"/>
      <c r="B566" s="51" t="s">
        <v>142</v>
      </c>
      <c r="C566" s="35">
        <v>4</v>
      </c>
      <c r="D566" s="55">
        <v>10.603699999999998</v>
      </c>
      <c r="E566" s="102">
        <v>491</v>
      </c>
      <c r="F566" s="178">
        <v>200164.5</v>
      </c>
      <c r="G566" s="41">
        <v>100</v>
      </c>
      <c r="H566" s="50">
        <f t="shared" si="124"/>
        <v>200164.5</v>
      </c>
      <c r="I566" s="50">
        <f t="shared" si="125"/>
        <v>0</v>
      </c>
      <c r="J566" s="50">
        <f t="shared" si="128"/>
        <v>407.66700610997964</v>
      </c>
      <c r="K566" s="50">
        <f t="shared" si="126"/>
        <v>1990.1045332652518</v>
      </c>
      <c r="L566" s="50">
        <f t="shared" si="127"/>
        <v>1827535.5459639716</v>
      </c>
      <c r="M566" s="50"/>
      <c r="N566" s="50">
        <f t="shared" si="121"/>
        <v>1827535.5459639716</v>
      </c>
      <c r="O566" s="114"/>
      <c r="P566" s="95"/>
      <c r="Q566" s="95"/>
      <c r="R566" s="33"/>
      <c r="S566" s="33"/>
    </row>
    <row r="567" spans="1:19" s="31" customFormat="1" x14ac:dyDescent="0.25">
      <c r="A567" s="35"/>
      <c r="B567" s="51" t="s">
        <v>394</v>
      </c>
      <c r="C567" s="35">
        <v>4</v>
      </c>
      <c r="D567" s="55">
        <v>27.763299999999997</v>
      </c>
      <c r="E567" s="102">
        <v>1521</v>
      </c>
      <c r="F567" s="178">
        <v>4614673.5999999996</v>
      </c>
      <c r="G567" s="41">
        <v>100</v>
      </c>
      <c r="H567" s="50">
        <f t="shared" si="124"/>
        <v>4614673.5999999996</v>
      </c>
      <c r="I567" s="50">
        <f t="shared" si="125"/>
        <v>0</v>
      </c>
      <c r="J567" s="50">
        <f t="shared" si="128"/>
        <v>3033.9734385272845</v>
      </c>
      <c r="K567" s="50">
        <f t="shared" si="126"/>
        <v>-636.2018991520531</v>
      </c>
      <c r="L567" s="50">
        <f t="shared" si="127"/>
        <v>633658.88548726542</v>
      </c>
      <c r="M567" s="50"/>
      <c r="N567" s="50">
        <f t="shared" si="121"/>
        <v>633658.88548726542</v>
      </c>
      <c r="O567" s="114"/>
      <c r="P567" s="95"/>
      <c r="Q567" s="95"/>
      <c r="R567" s="33"/>
      <c r="S567" s="33"/>
    </row>
    <row r="568" spans="1:19" s="31" customFormat="1" x14ac:dyDescent="0.25">
      <c r="A568" s="35"/>
      <c r="B568" s="4"/>
      <c r="C568" s="4"/>
      <c r="D568" s="55">
        <v>0</v>
      </c>
      <c r="E568" s="104"/>
      <c r="F568" s="42"/>
      <c r="G568" s="41"/>
      <c r="H568" s="42"/>
      <c r="I568" s="32"/>
      <c r="J568" s="32"/>
      <c r="K568" s="50"/>
      <c r="L568" s="50"/>
      <c r="M568" s="50"/>
      <c r="N568" s="50"/>
      <c r="O568" s="114"/>
      <c r="P568" s="95"/>
      <c r="Q568" s="95"/>
      <c r="R568" s="33"/>
      <c r="S568" s="33"/>
    </row>
    <row r="569" spans="1:19" s="31" customFormat="1" x14ac:dyDescent="0.25">
      <c r="A569" s="30" t="s">
        <v>395</v>
      </c>
      <c r="B569" s="43" t="s">
        <v>2</v>
      </c>
      <c r="C569" s="44"/>
      <c r="D569" s="3">
        <v>783.48569999999995</v>
      </c>
      <c r="E569" s="105">
        <f>E570</f>
        <v>69771</v>
      </c>
      <c r="F569" s="37">
        <f t="shared" ref="F569" si="129">F571</f>
        <v>0</v>
      </c>
      <c r="G569" s="37"/>
      <c r="H569" s="37">
        <f>H571</f>
        <v>14295017.65</v>
      </c>
      <c r="I569" s="37">
        <f>I571</f>
        <v>-14295017.65</v>
      </c>
      <c r="J569" s="37"/>
      <c r="K569" s="50"/>
      <c r="L569" s="50"/>
      <c r="M569" s="46">
        <f>M571</f>
        <v>27489908.996474721</v>
      </c>
      <c r="N569" s="37">
        <f t="shared" si="121"/>
        <v>27489908.996474721</v>
      </c>
      <c r="O569" s="114"/>
      <c r="P569" s="95"/>
      <c r="Q569" s="95"/>
      <c r="R569" s="33"/>
      <c r="S569" s="33"/>
    </row>
    <row r="570" spans="1:19" s="31" customFormat="1" x14ac:dyDescent="0.25">
      <c r="A570" s="30" t="s">
        <v>395</v>
      </c>
      <c r="B570" s="43" t="s">
        <v>3</v>
      </c>
      <c r="C570" s="44"/>
      <c r="D570" s="3">
        <v>783.48569999999995</v>
      </c>
      <c r="E570" s="105">
        <f>SUM(E572:E596)</f>
        <v>69771</v>
      </c>
      <c r="F570" s="37">
        <f t="shared" ref="F570" si="130">SUM(F572:F596)</f>
        <v>118303488.8</v>
      </c>
      <c r="G570" s="37"/>
      <c r="H570" s="37">
        <f>SUM(H572:H596)</f>
        <v>89713453.5</v>
      </c>
      <c r="I570" s="37">
        <f>SUM(I572:I596)</f>
        <v>28590035.300000001</v>
      </c>
      <c r="J570" s="37"/>
      <c r="K570" s="50"/>
      <c r="L570" s="37">
        <f>SUM(L572:L596)</f>
        <v>54176199.079406343</v>
      </c>
      <c r="M570" s="50"/>
      <c r="N570" s="37">
        <f t="shared" si="121"/>
        <v>54176199.079406343</v>
      </c>
      <c r="O570" s="114"/>
      <c r="P570" s="95"/>
      <c r="Q570" s="95"/>
      <c r="R570" s="33"/>
      <c r="S570" s="33"/>
    </row>
    <row r="571" spans="1:19" s="31" customFormat="1" x14ac:dyDescent="0.25">
      <c r="A571" s="35"/>
      <c r="B571" s="51" t="s">
        <v>26</v>
      </c>
      <c r="C571" s="35">
        <v>2</v>
      </c>
      <c r="D571" s="55">
        <v>0</v>
      </c>
      <c r="E571" s="108"/>
      <c r="F571" s="50"/>
      <c r="G571" s="41">
        <v>25</v>
      </c>
      <c r="H571" s="50">
        <f>F581*G571/100</f>
        <v>14295017.65</v>
      </c>
      <c r="I571" s="50">
        <f t="shared" ref="I571:I596" si="131">F571-H571</f>
        <v>-14295017.65</v>
      </c>
      <c r="J571" s="50"/>
      <c r="K571" s="50"/>
      <c r="L571" s="50"/>
      <c r="M571" s="50">
        <f>($L$7*$L$8*E569/$L$10)+($L$7*$L$9*D569/$L$11)</f>
        <v>27489908.996474721</v>
      </c>
      <c r="N571" s="50">
        <f t="shared" si="121"/>
        <v>27489908.996474721</v>
      </c>
      <c r="O571" s="114"/>
      <c r="P571" s="95"/>
      <c r="Q571" s="95"/>
      <c r="R571" s="33"/>
      <c r="S571" s="33"/>
    </row>
    <row r="572" spans="1:19" s="31" customFormat="1" x14ac:dyDescent="0.25">
      <c r="A572" s="35"/>
      <c r="B572" s="51" t="s">
        <v>396</v>
      </c>
      <c r="C572" s="35">
        <v>4</v>
      </c>
      <c r="D572" s="55">
        <v>26.569000000000003</v>
      </c>
      <c r="E572" s="102">
        <v>3667</v>
      </c>
      <c r="F572" s="179">
        <v>6493055.2999999998</v>
      </c>
      <c r="G572" s="41">
        <v>100</v>
      </c>
      <c r="H572" s="50">
        <f t="shared" ref="H572:H596" si="132">F572*G572/100</f>
        <v>6493055.2999999998</v>
      </c>
      <c r="I572" s="50">
        <f t="shared" si="131"/>
        <v>0</v>
      </c>
      <c r="J572" s="50">
        <f t="shared" si="128"/>
        <v>1770.67229342787</v>
      </c>
      <c r="K572" s="50">
        <f t="shared" ref="K572:K596" si="133">$J$11*$J$19-J572</f>
        <v>627.0992459473614</v>
      </c>
      <c r="L572" s="50">
        <f t="shared" ref="L572:L596" si="134">IF(K572&gt;0,$J$7*$J$8*(K572/$K$19),0)+$J$7*$J$9*(E572/$E$19)+$J$7*$J$10*(D572/$D$19)</f>
        <v>1791812.7937823627</v>
      </c>
      <c r="M572" s="50"/>
      <c r="N572" s="50">
        <f t="shared" si="121"/>
        <v>1791812.7937823627</v>
      </c>
      <c r="O572" s="114"/>
      <c r="P572" s="95"/>
      <c r="Q572" s="95"/>
      <c r="R572" s="33"/>
      <c r="S572" s="33"/>
    </row>
    <row r="573" spans="1:19" s="31" customFormat="1" x14ac:dyDescent="0.25">
      <c r="A573" s="35"/>
      <c r="B573" s="51" t="s">
        <v>397</v>
      </c>
      <c r="C573" s="35">
        <v>4</v>
      </c>
      <c r="D573" s="55">
        <v>51.770800000000001</v>
      </c>
      <c r="E573" s="102">
        <v>1196</v>
      </c>
      <c r="F573" s="179">
        <v>878843.5</v>
      </c>
      <c r="G573" s="41">
        <v>100</v>
      </c>
      <c r="H573" s="50">
        <f t="shared" si="132"/>
        <v>878843.5</v>
      </c>
      <c r="I573" s="50">
        <f t="shared" si="131"/>
        <v>0</v>
      </c>
      <c r="J573" s="50">
        <f t="shared" si="128"/>
        <v>734.81897993311031</v>
      </c>
      <c r="K573" s="50">
        <f t="shared" si="133"/>
        <v>1662.9525594421211</v>
      </c>
      <c r="L573" s="50">
        <f t="shared" si="134"/>
        <v>2027250.7198346541</v>
      </c>
      <c r="M573" s="50"/>
      <c r="N573" s="50">
        <f t="shared" si="121"/>
        <v>2027250.7198346541</v>
      </c>
      <c r="O573" s="114"/>
      <c r="P573" s="95"/>
      <c r="Q573" s="95"/>
      <c r="R573" s="33"/>
      <c r="S573" s="33"/>
    </row>
    <row r="574" spans="1:19" s="31" customFormat="1" x14ac:dyDescent="0.25">
      <c r="A574" s="35"/>
      <c r="B574" s="51" t="s">
        <v>793</v>
      </c>
      <c r="C574" s="35">
        <v>4</v>
      </c>
      <c r="D574" s="55">
        <v>58.449799999999996</v>
      </c>
      <c r="E574" s="102">
        <v>1844</v>
      </c>
      <c r="F574" s="179">
        <v>922321.7</v>
      </c>
      <c r="G574" s="41">
        <v>100</v>
      </c>
      <c r="H574" s="50">
        <f t="shared" si="132"/>
        <v>922321.7</v>
      </c>
      <c r="I574" s="50">
        <f t="shared" si="131"/>
        <v>0</v>
      </c>
      <c r="J574" s="50">
        <f t="shared" si="128"/>
        <v>500.17445770065075</v>
      </c>
      <c r="K574" s="50">
        <f t="shared" si="133"/>
        <v>1897.5970816745807</v>
      </c>
      <c r="L574" s="50">
        <f t="shared" si="134"/>
        <v>2456253.0249369433</v>
      </c>
      <c r="M574" s="50"/>
      <c r="N574" s="50">
        <f t="shared" si="121"/>
        <v>2456253.0249369433</v>
      </c>
      <c r="O574" s="114"/>
      <c r="P574" s="95"/>
      <c r="Q574" s="95"/>
      <c r="R574" s="33"/>
      <c r="S574" s="33"/>
    </row>
    <row r="575" spans="1:19" s="31" customFormat="1" x14ac:dyDescent="0.25">
      <c r="A575" s="35"/>
      <c r="B575" s="51" t="s">
        <v>398</v>
      </c>
      <c r="C575" s="35">
        <v>4</v>
      </c>
      <c r="D575" s="55">
        <v>69.130799999999994</v>
      </c>
      <c r="E575" s="102">
        <v>7081</v>
      </c>
      <c r="F575" s="179">
        <v>9013325</v>
      </c>
      <c r="G575" s="41">
        <v>100</v>
      </c>
      <c r="H575" s="50">
        <f t="shared" si="132"/>
        <v>9013325</v>
      </c>
      <c r="I575" s="50">
        <f t="shared" si="131"/>
        <v>0</v>
      </c>
      <c r="J575" s="50">
        <f t="shared" si="128"/>
        <v>1272.8887162830108</v>
      </c>
      <c r="K575" s="50">
        <f t="shared" si="133"/>
        <v>1124.8828230922206</v>
      </c>
      <c r="L575" s="50">
        <f t="shared" si="134"/>
        <v>3498083.1265714741</v>
      </c>
      <c r="M575" s="50"/>
      <c r="N575" s="50">
        <f t="shared" si="121"/>
        <v>3498083.1265714741</v>
      </c>
      <c r="O575" s="114"/>
      <c r="P575" s="95"/>
      <c r="Q575" s="95"/>
      <c r="R575" s="33"/>
      <c r="S575" s="33"/>
    </row>
    <row r="576" spans="1:19" s="31" customFormat="1" x14ac:dyDescent="0.25">
      <c r="A576" s="35"/>
      <c r="B576" s="51" t="s">
        <v>399</v>
      </c>
      <c r="C576" s="35">
        <v>4</v>
      </c>
      <c r="D576" s="55">
        <v>13.638200000000001</v>
      </c>
      <c r="E576" s="102">
        <v>1898</v>
      </c>
      <c r="F576" s="179">
        <v>1610268.2</v>
      </c>
      <c r="G576" s="41">
        <v>100</v>
      </c>
      <c r="H576" s="50">
        <f t="shared" si="132"/>
        <v>1610268.2</v>
      </c>
      <c r="I576" s="50">
        <f t="shared" si="131"/>
        <v>0</v>
      </c>
      <c r="J576" s="50">
        <f t="shared" si="128"/>
        <v>848.40263435194936</v>
      </c>
      <c r="K576" s="50">
        <f t="shared" si="133"/>
        <v>1549.368905023282</v>
      </c>
      <c r="L576" s="50">
        <f t="shared" si="134"/>
        <v>1919472.6435165156</v>
      </c>
      <c r="M576" s="50"/>
      <c r="N576" s="50">
        <f t="shared" si="121"/>
        <v>1919472.6435165156</v>
      </c>
      <c r="O576" s="114"/>
      <c r="P576" s="95"/>
      <c r="Q576" s="95"/>
      <c r="R576" s="33"/>
      <c r="S576" s="33"/>
    </row>
    <row r="577" spans="1:19" s="31" customFormat="1" x14ac:dyDescent="0.25">
      <c r="A577" s="35"/>
      <c r="B577" s="51" t="s">
        <v>400</v>
      </c>
      <c r="C577" s="35">
        <v>4</v>
      </c>
      <c r="D577" s="55">
        <v>52.592100000000002</v>
      </c>
      <c r="E577" s="102">
        <v>1761</v>
      </c>
      <c r="F577" s="179">
        <v>1563216.3</v>
      </c>
      <c r="G577" s="41">
        <v>100</v>
      </c>
      <c r="H577" s="50">
        <f t="shared" si="132"/>
        <v>1563216.3</v>
      </c>
      <c r="I577" s="50">
        <f t="shared" si="131"/>
        <v>0</v>
      </c>
      <c r="J577" s="50">
        <f t="shared" si="128"/>
        <v>887.68671209540037</v>
      </c>
      <c r="K577" s="50">
        <f t="shared" si="133"/>
        <v>1510.0848272798312</v>
      </c>
      <c r="L577" s="50">
        <f t="shared" si="134"/>
        <v>2081313.0332225552</v>
      </c>
      <c r="M577" s="50"/>
      <c r="N577" s="50">
        <f t="shared" si="121"/>
        <v>2081313.0332225552</v>
      </c>
      <c r="O577" s="114"/>
      <c r="P577" s="95"/>
      <c r="Q577" s="95"/>
      <c r="R577" s="33"/>
      <c r="S577" s="33"/>
    </row>
    <row r="578" spans="1:19" s="31" customFormat="1" x14ac:dyDescent="0.25">
      <c r="A578" s="35"/>
      <c r="B578" s="51" t="s">
        <v>401</v>
      </c>
      <c r="C578" s="35">
        <v>4</v>
      </c>
      <c r="D578" s="55">
        <v>7.2299999999999995</v>
      </c>
      <c r="E578" s="102">
        <v>816</v>
      </c>
      <c r="F578" s="179">
        <v>496068.2</v>
      </c>
      <c r="G578" s="41">
        <v>100</v>
      </c>
      <c r="H578" s="50">
        <f t="shared" si="132"/>
        <v>496068.2</v>
      </c>
      <c r="I578" s="50">
        <f t="shared" si="131"/>
        <v>0</v>
      </c>
      <c r="J578" s="50">
        <f t="shared" si="128"/>
        <v>607.92671568627452</v>
      </c>
      <c r="K578" s="50">
        <f t="shared" si="133"/>
        <v>1789.8448236889569</v>
      </c>
      <c r="L578" s="50">
        <f t="shared" si="134"/>
        <v>1744323.1602340983</v>
      </c>
      <c r="M578" s="50"/>
      <c r="N578" s="50">
        <f t="shared" ref="N578:N641" si="135">L578+M578</f>
        <v>1744323.1602340983</v>
      </c>
      <c r="O578" s="114"/>
      <c r="P578" s="95"/>
      <c r="Q578" s="95"/>
      <c r="R578" s="33"/>
      <c r="S578" s="33"/>
    </row>
    <row r="579" spans="1:19" s="31" customFormat="1" x14ac:dyDescent="0.25">
      <c r="A579" s="35"/>
      <c r="B579" s="51" t="s">
        <v>299</v>
      </c>
      <c r="C579" s="35">
        <v>4</v>
      </c>
      <c r="D579" s="55">
        <v>40.322299999999998</v>
      </c>
      <c r="E579" s="102">
        <v>2378</v>
      </c>
      <c r="F579" s="179">
        <v>2595560</v>
      </c>
      <c r="G579" s="41">
        <v>100</v>
      </c>
      <c r="H579" s="50">
        <f t="shared" si="132"/>
        <v>2595560</v>
      </c>
      <c r="I579" s="50">
        <f t="shared" si="131"/>
        <v>0</v>
      </c>
      <c r="J579" s="50">
        <f t="shared" si="128"/>
        <v>1091.488645920942</v>
      </c>
      <c r="K579" s="50">
        <f t="shared" si="133"/>
        <v>1306.2828934542895</v>
      </c>
      <c r="L579" s="50">
        <f t="shared" si="134"/>
        <v>2030825.9754161832</v>
      </c>
      <c r="M579" s="50"/>
      <c r="N579" s="50">
        <f t="shared" si="135"/>
        <v>2030825.9754161832</v>
      </c>
      <c r="O579" s="114"/>
      <c r="P579" s="95"/>
      <c r="Q579" s="95"/>
      <c r="R579" s="33"/>
      <c r="S579" s="33"/>
    </row>
    <row r="580" spans="1:19" s="31" customFormat="1" x14ac:dyDescent="0.25">
      <c r="A580" s="35"/>
      <c r="B580" s="51" t="s">
        <v>402</v>
      </c>
      <c r="C580" s="35">
        <v>4</v>
      </c>
      <c r="D580" s="55">
        <v>5.835</v>
      </c>
      <c r="E580" s="102">
        <v>852</v>
      </c>
      <c r="F580" s="179">
        <v>318666.5</v>
      </c>
      <c r="G580" s="41">
        <v>100</v>
      </c>
      <c r="H580" s="50">
        <f t="shared" si="132"/>
        <v>318666.5</v>
      </c>
      <c r="I580" s="50">
        <f t="shared" si="131"/>
        <v>0</v>
      </c>
      <c r="J580" s="50">
        <f t="shared" si="128"/>
        <v>374.02171361502349</v>
      </c>
      <c r="K580" s="50">
        <f t="shared" si="133"/>
        <v>2023.7498257602078</v>
      </c>
      <c r="L580" s="50">
        <f t="shared" si="134"/>
        <v>1936496.5010129346</v>
      </c>
      <c r="M580" s="50"/>
      <c r="N580" s="50">
        <f t="shared" si="135"/>
        <v>1936496.5010129346</v>
      </c>
      <c r="O580" s="114"/>
      <c r="P580" s="95"/>
      <c r="Q580" s="95"/>
      <c r="R580" s="33"/>
      <c r="S580" s="33"/>
    </row>
    <row r="581" spans="1:19" s="31" customFormat="1" x14ac:dyDescent="0.25">
      <c r="A581" s="35"/>
      <c r="B581" s="51" t="s">
        <v>867</v>
      </c>
      <c r="C581" s="35">
        <v>3</v>
      </c>
      <c r="D581" s="55">
        <v>31.644399999999997</v>
      </c>
      <c r="E581" s="102">
        <v>11466</v>
      </c>
      <c r="F581" s="179">
        <v>57180070.600000001</v>
      </c>
      <c r="G581" s="41">
        <v>50</v>
      </c>
      <c r="H581" s="50">
        <f t="shared" si="132"/>
        <v>28590035.300000001</v>
      </c>
      <c r="I581" s="50">
        <f t="shared" si="131"/>
        <v>28590035.300000001</v>
      </c>
      <c r="J581" s="50">
        <f t="shared" si="128"/>
        <v>4986.9240013954304</v>
      </c>
      <c r="K581" s="50">
        <f t="shared" si="133"/>
        <v>-2589.152462020199</v>
      </c>
      <c r="L581" s="50">
        <f t="shared" si="134"/>
        <v>3702228.745807624</v>
      </c>
      <c r="M581" s="50"/>
      <c r="N581" s="50">
        <f t="shared" si="135"/>
        <v>3702228.745807624</v>
      </c>
      <c r="O581" s="114"/>
      <c r="P581" s="95"/>
      <c r="Q581" s="95"/>
      <c r="R581" s="33"/>
      <c r="S581" s="33"/>
    </row>
    <row r="582" spans="1:19" s="31" customFormat="1" x14ac:dyDescent="0.25">
      <c r="A582" s="35"/>
      <c r="B582" s="51" t="s">
        <v>403</v>
      </c>
      <c r="C582" s="35">
        <v>4</v>
      </c>
      <c r="D582" s="55">
        <v>12.1113</v>
      </c>
      <c r="E582" s="102">
        <v>1788</v>
      </c>
      <c r="F582" s="179">
        <v>886451.3</v>
      </c>
      <c r="G582" s="41">
        <v>100</v>
      </c>
      <c r="H582" s="50">
        <f t="shared" si="132"/>
        <v>886451.3</v>
      </c>
      <c r="I582" s="50">
        <f t="shared" si="131"/>
        <v>0</v>
      </c>
      <c r="J582" s="50">
        <f t="shared" si="128"/>
        <v>495.77813199105145</v>
      </c>
      <c r="K582" s="50">
        <f t="shared" si="133"/>
        <v>1901.99340738418</v>
      </c>
      <c r="L582" s="50">
        <f t="shared" si="134"/>
        <v>2162370.4410693906</v>
      </c>
      <c r="M582" s="50"/>
      <c r="N582" s="50">
        <f t="shared" si="135"/>
        <v>2162370.4410693906</v>
      </c>
      <c r="O582" s="114"/>
      <c r="P582" s="95"/>
      <c r="Q582" s="95"/>
      <c r="R582" s="33"/>
      <c r="S582" s="33"/>
    </row>
    <row r="583" spans="1:19" s="31" customFormat="1" x14ac:dyDescent="0.25">
      <c r="A583" s="35"/>
      <c r="B583" s="51" t="s">
        <v>404</v>
      </c>
      <c r="C583" s="35">
        <v>4</v>
      </c>
      <c r="D583" s="55">
        <v>21.832999999999998</v>
      </c>
      <c r="E583" s="102">
        <v>3650</v>
      </c>
      <c r="F583" s="179">
        <v>4105158.5</v>
      </c>
      <c r="G583" s="41">
        <v>100</v>
      </c>
      <c r="H583" s="50">
        <f t="shared" si="132"/>
        <v>4105158.5</v>
      </c>
      <c r="I583" s="50">
        <f t="shared" si="131"/>
        <v>0</v>
      </c>
      <c r="J583" s="50">
        <f t="shared" si="128"/>
        <v>1124.7009589041095</v>
      </c>
      <c r="K583" s="50">
        <f t="shared" si="133"/>
        <v>1273.070580471122</v>
      </c>
      <c r="L583" s="50">
        <f t="shared" si="134"/>
        <v>2281543.3634007215</v>
      </c>
      <c r="M583" s="50"/>
      <c r="N583" s="50">
        <f t="shared" si="135"/>
        <v>2281543.3634007215</v>
      </c>
      <c r="O583" s="114"/>
      <c r="P583" s="95"/>
      <c r="Q583" s="95"/>
      <c r="R583" s="33"/>
      <c r="S583" s="33"/>
    </row>
    <row r="584" spans="1:19" s="31" customFormat="1" x14ac:dyDescent="0.25">
      <c r="A584" s="35"/>
      <c r="B584" s="51" t="s">
        <v>405</v>
      </c>
      <c r="C584" s="35">
        <v>4</v>
      </c>
      <c r="D584" s="55">
        <v>25.650599999999997</v>
      </c>
      <c r="E584" s="102">
        <v>1940</v>
      </c>
      <c r="F584" s="179">
        <v>1203433.8999999999</v>
      </c>
      <c r="G584" s="41">
        <v>100</v>
      </c>
      <c r="H584" s="50">
        <f t="shared" si="132"/>
        <v>1203433.8999999999</v>
      </c>
      <c r="I584" s="50">
        <f t="shared" si="131"/>
        <v>0</v>
      </c>
      <c r="J584" s="50">
        <f t="shared" si="128"/>
        <v>620.32675257731955</v>
      </c>
      <c r="K584" s="50">
        <f t="shared" si="133"/>
        <v>1777.444786797912</v>
      </c>
      <c r="L584" s="50">
        <f t="shared" si="134"/>
        <v>2189859.0812610714</v>
      </c>
      <c r="M584" s="50"/>
      <c r="N584" s="50">
        <f t="shared" si="135"/>
        <v>2189859.0812610714</v>
      </c>
      <c r="O584" s="114"/>
      <c r="P584" s="95"/>
      <c r="Q584" s="95"/>
      <c r="R584" s="33"/>
      <c r="S584" s="33"/>
    </row>
    <row r="585" spans="1:19" s="31" customFormat="1" x14ac:dyDescent="0.25">
      <c r="A585" s="35"/>
      <c r="B585" s="51" t="s">
        <v>406</v>
      </c>
      <c r="C585" s="35">
        <v>4</v>
      </c>
      <c r="D585" s="55">
        <v>13.840599999999998</v>
      </c>
      <c r="E585" s="102">
        <v>1464</v>
      </c>
      <c r="F585" s="179">
        <v>1863759.8</v>
      </c>
      <c r="G585" s="41">
        <v>100</v>
      </c>
      <c r="H585" s="50">
        <f t="shared" si="132"/>
        <v>1863759.8</v>
      </c>
      <c r="I585" s="50">
        <f t="shared" si="131"/>
        <v>0</v>
      </c>
      <c r="J585" s="50">
        <f t="shared" si="128"/>
        <v>1273.0599726775956</v>
      </c>
      <c r="K585" s="50">
        <f t="shared" si="133"/>
        <v>1124.7115666976358</v>
      </c>
      <c r="L585" s="50">
        <f t="shared" si="134"/>
        <v>1443608.5305893414</v>
      </c>
      <c r="M585" s="50"/>
      <c r="N585" s="50">
        <f t="shared" si="135"/>
        <v>1443608.5305893414</v>
      </c>
      <c r="O585" s="114"/>
      <c r="P585" s="95"/>
      <c r="Q585" s="95"/>
      <c r="R585" s="33"/>
      <c r="S585" s="33"/>
    </row>
    <row r="586" spans="1:19" s="31" customFormat="1" x14ac:dyDescent="0.25">
      <c r="A586" s="35"/>
      <c r="B586" s="51" t="s">
        <v>407</v>
      </c>
      <c r="C586" s="35">
        <v>4</v>
      </c>
      <c r="D586" s="55">
        <v>7.8751000000000007</v>
      </c>
      <c r="E586" s="102">
        <v>595</v>
      </c>
      <c r="F586" s="179">
        <v>283474.5</v>
      </c>
      <c r="G586" s="41">
        <v>100</v>
      </c>
      <c r="H586" s="50">
        <f t="shared" si="132"/>
        <v>283474.5</v>
      </c>
      <c r="I586" s="50">
        <f t="shared" si="131"/>
        <v>0</v>
      </c>
      <c r="J586" s="50">
        <f t="shared" si="128"/>
        <v>476.427731092437</v>
      </c>
      <c r="K586" s="50">
        <f t="shared" si="133"/>
        <v>1921.3438082827945</v>
      </c>
      <c r="L586" s="50">
        <f t="shared" si="134"/>
        <v>1787141.3894400205</v>
      </c>
      <c r="M586" s="50"/>
      <c r="N586" s="50">
        <f t="shared" si="135"/>
        <v>1787141.3894400205</v>
      </c>
      <c r="O586" s="114"/>
      <c r="P586" s="95"/>
      <c r="Q586" s="95"/>
      <c r="R586" s="33"/>
      <c r="S586" s="33"/>
    </row>
    <row r="587" spans="1:19" s="31" customFormat="1" x14ac:dyDescent="0.25">
      <c r="A587" s="35"/>
      <c r="B587" s="51" t="s">
        <v>408</v>
      </c>
      <c r="C587" s="35">
        <v>4</v>
      </c>
      <c r="D587" s="55">
        <v>45.59</v>
      </c>
      <c r="E587" s="102">
        <v>4110</v>
      </c>
      <c r="F587" s="179">
        <v>4053333.5</v>
      </c>
      <c r="G587" s="41">
        <v>100</v>
      </c>
      <c r="H587" s="50">
        <f t="shared" si="132"/>
        <v>4053333.5</v>
      </c>
      <c r="I587" s="50">
        <f t="shared" si="131"/>
        <v>0</v>
      </c>
      <c r="J587" s="50">
        <f t="shared" si="128"/>
        <v>986.21253041362536</v>
      </c>
      <c r="K587" s="50">
        <f t="shared" si="133"/>
        <v>1411.5590089616062</v>
      </c>
      <c r="L587" s="50">
        <f t="shared" si="134"/>
        <v>2678347.1581857661</v>
      </c>
      <c r="M587" s="50"/>
      <c r="N587" s="50">
        <f t="shared" si="135"/>
        <v>2678347.1581857661</v>
      </c>
      <c r="O587" s="114"/>
      <c r="P587" s="95"/>
      <c r="Q587" s="95"/>
      <c r="R587" s="33"/>
      <c r="S587" s="33"/>
    </row>
    <row r="588" spans="1:19" s="31" customFormat="1" x14ac:dyDescent="0.25">
      <c r="A588" s="35"/>
      <c r="B588" s="51" t="s">
        <v>409</v>
      </c>
      <c r="C588" s="35">
        <v>4</v>
      </c>
      <c r="D588" s="55">
        <v>77.631799999999998</v>
      </c>
      <c r="E588" s="102">
        <v>5098</v>
      </c>
      <c r="F588" s="179">
        <v>6476204.2999999998</v>
      </c>
      <c r="G588" s="41">
        <v>100</v>
      </c>
      <c r="H588" s="50">
        <f t="shared" si="132"/>
        <v>6476204.2999999998</v>
      </c>
      <c r="I588" s="50">
        <f t="shared" si="131"/>
        <v>0</v>
      </c>
      <c r="J588" s="50">
        <f t="shared" si="128"/>
        <v>1270.3421537857982</v>
      </c>
      <c r="K588" s="50">
        <f t="shared" si="133"/>
        <v>1127.4293855894332</v>
      </c>
      <c r="L588" s="50">
        <f t="shared" si="134"/>
        <v>2944387.8116912842</v>
      </c>
      <c r="M588" s="50"/>
      <c r="N588" s="50">
        <f t="shared" si="135"/>
        <v>2944387.8116912842</v>
      </c>
      <c r="O588" s="114"/>
      <c r="P588" s="95"/>
      <c r="Q588" s="95"/>
      <c r="R588" s="33"/>
      <c r="S588" s="33"/>
    </row>
    <row r="589" spans="1:19" s="31" customFormat="1" x14ac:dyDescent="0.25">
      <c r="A589" s="35"/>
      <c r="B589" s="51" t="s">
        <v>410</v>
      </c>
      <c r="C589" s="35">
        <v>4</v>
      </c>
      <c r="D589" s="55">
        <v>34.059899999999999</v>
      </c>
      <c r="E589" s="102">
        <v>4274</v>
      </c>
      <c r="F589" s="179">
        <v>2866193.4</v>
      </c>
      <c r="G589" s="41">
        <v>100</v>
      </c>
      <c r="H589" s="50">
        <f t="shared" si="132"/>
        <v>2866193.4</v>
      </c>
      <c r="I589" s="50">
        <f t="shared" si="131"/>
        <v>0</v>
      </c>
      <c r="J589" s="50">
        <f t="shared" si="128"/>
        <v>670.61146467009826</v>
      </c>
      <c r="K589" s="50">
        <f t="shared" si="133"/>
        <v>1727.1600747051332</v>
      </c>
      <c r="L589" s="50">
        <f t="shared" si="134"/>
        <v>2914624.2515647677</v>
      </c>
      <c r="M589" s="50"/>
      <c r="N589" s="50">
        <f t="shared" si="135"/>
        <v>2914624.2515647677</v>
      </c>
      <c r="O589" s="114"/>
      <c r="P589" s="95"/>
      <c r="Q589" s="95"/>
      <c r="R589" s="33"/>
      <c r="S589" s="33"/>
    </row>
    <row r="590" spans="1:19" s="31" customFormat="1" x14ac:dyDescent="0.25">
      <c r="A590" s="35"/>
      <c r="B590" s="51" t="s">
        <v>411</v>
      </c>
      <c r="C590" s="35">
        <v>4</v>
      </c>
      <c r="D590" s="55">
        <v>8.8218999999999994</v>
      </c>
      <c r="E590" s="102">
        <v>1309</v>
      </c>
      <c r="F590" s="179">
        <v>4174161.5</v>
      </c>
      <c r="G590" s="41">
        <v>100</v>
      </c>
      <c r="H590" s="50">
        <f t="shared" si="132"/>
        <v>4174161.5</v>
      </c>
      <c r="I590" s="50">
        <f t="shared" si="131"/>
        <v>0</v>
      </c>
      <c r="J590" s="50">
        <f t="shared" si="128"/>
        <v>3188.817035905271</v>
      </c>
      <c r="K590" s="50">
        <f t="shared" si="133"/>
        <v>-791.0454965300396</v>
      </c>
      <c r="L590" s="50">
        <f t="shared" si="134"/>
        <v>454170.35824207222</v>
      </c>
      <c r="M590" s="50"/>
      <c r="N590" s="50">
        <f t="shared" si="135"/>
        <v>454170.35824207222</v>
      </c>
      <c r="O590" s="114"/>
      <c r="P590" s="95"/>
      <c r="Q590" s="95"/>
      <c r="R590" s="33"/>
      <c r="S590" s="33"/>
    </row>
    <row r="591" spans="1:19" s="31" customFormat="1" x14ac:dyDescent="0.25">
      <c r="A591" s="35"/>
      <c r="B591" s="51" t="s">
        <v>412</v>
      </c>
      <c r="C591" s="35">
        <v>4</v>
      </c>
      <c r="D591" s="55">
        <v>23.27</v>
      </c>
      <c r="E591" s="102">
        <v>2336</v>
      </c>
      <c r="F591" s="179">
        <v>2987166.7</v>
      </c>
      <c r="G591" s="41">
        <v>100</v>
      </c>
      <c r="H591" s="50">
        <f t="shared" si="132"/>
        <v>2987166.7</v>
      </c>
      <c r="I591" s="50">
        <f t="shared" si="131"/>
        <v>0</v>
      </c>
      <c r="J591" s="50">
        <f t="shared" si="128"/>
        <v>1278.7528681506851</v>
      </c>
      <c r="K591" s="50">
        <f t="shared" si="133"/>
        <v>1119.0186712245463</v>
      </c>
      <c r="L591" s="50">
        <f t="shared" si="134"/>
        <v>1763032.8091334468</v>
      </c>
      <c r="M591" s="50"/>
      <c r="N591" s="50">
        <f t="shared" si="135"/>
        <v>1763032.8091334468</v>
      </c>
      <c r="O591" s="114"/>
      <c r="P591" s="95"/>
      <c r="Q591" s="95"/>
      <c r="R591" s="33"/>
      <c r="S591" s="33"/>
    </row>
    <row r="592" spans="1:19" s="31" customFormat="1" x14ac:dyDescent="0.25">
      <c r="A592" s="35"/>
      <c r="B592" s="51" t="s">
        <v>794</v>
      </c>
      <c r="C592" s="35">
        <v>4</v>
      </c>
      <c r="D592" s="55">
        <v>41.862299999999991</v>
      </c>
      <c r="E592" s="102">
        <v>3186</v>
      </c>
      <c r="F592" s="179">
        <v>2019888.8</v>
      </c>
      <c r="G592" s="41">
        <v>100</v>
      </c>
      <c r="H592" s="50">
        <f t="shared" si="132"/>
        <v>2019888.8</v>
      </c>
      <c r="I592" s="50">
        <f t="shared" si="131"/>
        <v>0</v>
      </c>
      <c r="J592" s="50">
        <f t="shared" si="128"/>
        <v>633.98895166352793</v>
      </c>
      <c r="K592" s="50">
        <f t="shared" si="133"/>
        <v>1763.7825877117034</v>
      </c>
      <c r="L592" s="50">
        <f t="shared" si="134"/>
        <v>2658366.0476352037</v>
      </c>
      <c r="M592" s="50"/>
      <c r="N592" s="50">
        <f t="shared" si="135"/>
        <v>2658366.0476352037</v>
      </c>
      <c r="O592" s="114"/>
      <c r="P592" s="95"/>
      <c r="Q592" s="95"/>
      <c r="R592" s="33"/>
      <c r="S592" s="33"/>
    </row>
    <row r="593" spans="1:19" s="31" customFormat="1" x14ac:dyDescent="0.25">
      <c r="A593" s="35"/>
      <c r="B593" s="51" t="s">
        <v>413</v>
      </c>
      <c r="C593" s="35">
        <v>4</v>
      </c>
      <c r="D593" s="55">
        <v>27.890700000000002</v>
      </c>
      <c r="E593" s="102">
        <v>1975</v>
      </c>
      <c r="F593" s="179">
        <v>2006563.1</v>
      </c>
      <c r="G593" s="41">
        <v>100</v>
      </c>
      <c r="H593" s="50">
        <f t="shared" si="132"/>
        <v>2006563.1</v>
      </c>
      <c r="I593" s="50">
        <f t="shared" si="131"/>
        <v>0</v>
      </c>
      <c r="J593" s="50">
        <f t="shared" si="128"/>
        <v>1015.9813164556963</v>
      </c>
      <c r="K593" s="50">
        <f t="shared" si="133"/>
        <v>1381.7902229195352</v>
      </c>
      <c r="L593" s="50">
        <f t="shared" si="134"/>
        <v>1893433.4311635494</v>
      </c>
      <c r="M593" s="50"/>
      <c r="N593" s="50">
        <f t="shared" si="135"/>
        <v>1893433.4311635494</v>
      </c>
      <c r="O593" s="114"/>
      <c r="P593" s="95"/>
      <c r="Q593" s="95"/>
      <c r="R593" s="33"/>
      <c r="S593" s="33"/>
    </row>
    <row r="594" spans="1:19" s="31" customFormat="1" x14ac:dyDescent="0.25">
      <c r="A594" s="35"/>
      <c r="B594" s="51" t="s">
        <v>795</v>
      </c>
      <c r="C594" s="35">
        <v>4</v>
      </c>
      <c r="D594" s="55">
        <v>36.872</v>
      </c>
      <c r="E594" s="102">
        <v>2457</v>
      </c>
      <c r="F594" s="179">
        <v>2185115.7000000002</v>
      </c>
      <c r="G594" s="41">
        <v>100</v>
      </c>
      <c r="H594" s="50">
        <f t="shared" si="132"/>
        <v>2185115.7000000002</v>
      </c>
      <c r="I594" s="50">
        <f t="shared" si="131"/>
        <v>0</v>
      </c>
      <c r="J594" s="50">
        <f t="shared" si="128"/>
        <v>889.34297924297937</v>
      </c>
      <c r="K594" s="50">
        <f t="shared" si="133"/>
        <v>1508.4285601322522</v>
      </c>
      <c r="L594" s="50">
        <f t="shared" si="134"/>
        <v>2197991.1143569183</v>
      </c>
      <c r="M594" s="50"/>
      <c r="N594" s="50">
        <f t="shared" si="135"/>
        <v>2197991.1143569183</v>
      </c>
      <c r="O594" s="114"/>
      <c r="P594" s="95"/>
      <c r="Q594" s="95"/>
      <c r="R594" s="33"/>
      <c r="S594" s="33"/>
    </row>
    <row r="595" spans="1:19" s="31" customFormat="1" x14ac:dyDescent="0.25">
      <c r="A595" s="35"/>
      <c r="B595" s="51" t="s">
        <v>414</v>
      </c>
      <c r="C595" s="35">
        <v>4</v>
      </c>
      <c r="D595" s="55">
        <v>19.46</v>
      </c>
      <c r="E595" s="102">
        <v>856</v>
      </c>
      <c r="F595" s="179">
        <v>816721.4</v>
      </c>
      <c r="G595" s="41">
        <v>100</v>
      </c>
      <c r="H595" s="50">
        <f t="shared" si="132"/>
        <v>816721.4</v>
      </c>
      <c r="I595" s="50">
        <f t="shared" si="131"/>
        <v>0</v>
      </c>
      <c r="J595" s="50">
        <f t="shared" si="128"/>
        <v>954.11378504672905</v>
      </c>
      <c r="K595" s="50">
        <f t="shared" si="133"/>
        <v>1443.6577543285025</v>
      </c>
      <c r="L595" s="50">
        <f t="shared" si="134"/>
        <v>1549952.0893323729</v>
      </c>
      <c r="M595" s="50"/>
      <c r="N595" s="50">
        <f t="shared" si="135"/>
        <v>1549952.0893323729</v>
      </c>
      <c r="O595" s="114"/>
      <c r="P595" s="95"/>
      <c r="Q595" s="95"/>
      <c r="R595" s="33"/>
      <c r="S595" s="33"/>
    </row>
    <row r="596" spans="1:19" s="31" customFormat="1" x14ac:dyDescent="0.25">
      <c r="A596" s="35"/>
      <c r="B596" s="51" t="s">
        <v>796</v>
      </c>
      <c r="C596" s="35">
        <v>4</v>
      </c>
      <c r="D596" s="55">
        <v>29.534099999999999</v>
      </c>
      <c r="E596" s="102">
        <v>1774</v>
      </c>
      <c r="F596" s="179">
        <v>1304467.1000000001</v>
      </c>
      <c r="G596" s="41">
        <v>100</v>
      </c>
      <c r="H596" s="50">
        <f t="shared" si="132"/>
        <v>1304467.1000000001</v>
      </c>
      <c r="I596" s="50">
        <f t="shared" si="131"/>
        <v>0</v>
      </c>
      <c r="J596" s="50">
        <f t="shared" si="128"/>
        <v>735.32531003382189</v>
      </c>
      <c r="K596" s="50">
        <f t="shared" si="133"/>
        <v>1662.4462293414094</v>
      </c>
      <c r="L596" s="50">
        <f t="shared" si="134"/>
        <v>2069311.4780050567</v>
      </c>
      <c r="M596" s="50"/>
      <c r="N596" s="50">
        <f t="shared" si="135"/>
        <v>2069311.4780050567</v>
      </c>
      <c r="O596" s="114"/>
      <c r="P596" s="95"/>
      <c r="Q596" s="95"/>
      <c r="R596" s="33"/>
      <c r="S596" s="33"/>
    </row>
    <row r="597" spans="1:19" s="31" customFormat="1" x14ac:dyDescent="0.25">
      <c r="A597" s="35"/>
      <c r="B597" s="4"/>
      <c r="C597" s="4"/>
      <c r="D597" s="55">
        <v>0</v>
      </c>
      <c r="E597" s="104"/>
      <c r="F597" s="42"/>
      <c r="G597" s="41"/>
      <c r="H597" s="42"/>
      <c r="I597" s="32"/>
      <c r="J597" s="32"/>
      <c r="K597" s="50"/>
      <c r="L597" s="50"/>
      <c r="M597" s="50"/>
      <c r="N597" s="50"/>
      <c r="O597" s="114"/>
      <c r="P597" s="95"/>
      <c r="Q597" s="95"/>
      <c r="R597" s="33"/>
      <c r="S597" s="33"/>
    </row>
    <row r="598" spans="1:19" s="31" customFormat="1" x14ac:dyDescent="0.25">
      <c r="A598" s="30" t="s">
        <v>415</v>
      </c>
      <c r="B598" s="43" t="s">
        <v>2</v>
      </c>
      <c r="C598" s="44"/>
      <c r="D598" s="3">
        <v>764.73369999999989</v>
      </c>
      <c r="E598" s="105">
        <f>E599</f>
        <v>31405</v>
      </c>
      <c r="F598" s="37">
        <f t="shared" ref="F598" si="136">F600</f>
        <v>0</v>
      </c>
      <c r="G598" s="37"/>
      <c r="H598" s="37">
        <f>H600</f>
        <v>7489710.3499999996</v>
      </c>
      <c r="I598" s="37">
        <f>I600</f>
        <v>-7489710.3499999996</v>
      </c>
      <c r="J598" s="37"/>
      <c r="K598" s="50"/>
      <c r="L598" s="50"/>
      <c r="M598" s="46">
        <f>M600</f>
        <v>16638823.031699462</v>
      </c>
      <c r="N598" s="37">
        <f t="shared" si="135"/>
        <v>16638823.031699462</v>
      </c>
      <c r="O598" s="114"/>
      <c r="P598" s="95"/>
      <c r="Q598" s="95"/>
      <c r="R598" s="33"/>
      <c r="S598" s="33"/>
    </row>
    <row r="599" spans="1:19" s="31" customFormat="1" x14ac:dyDescent="0.25">
      <c r="A599" s="30" t="s">
        <v>415</v>
      </c>
      <c r="B599" s="43" t="s">
        <v>3</v>
      </c>
      <c r="C599" s="44"/>
      <c r="D599" s="3">
        <v>764.73369999999989</v>
      </c>
      <c r="E599" s="105">
        <f>SUM(E601:E625)</f>
        <v>31405</v>
      </c>
      <c r="F599" s="37">
        <f t="shared" ref="F599" si="137">SUM(F601:F625)</f>
        <v>51584636.100000001</v>
      </c>
      <c r="G599" s="37"/>
      <c r="H599" s="37">
        <f>SUM(H601:H625)</f>
        <v>36605215.400000006</v>
      </c>
      <c r="I599" s="37">
        <f>SUM(I601:I625)</f>
        <v>14979420.699999999</v>
      </c>
      <c r="J599" s="37"/>
      <c r="K599" s="50"/>
      <c r="L599" s="37">
        <f>SUM(L601:L625)</f>
        <v>45183992.49300348</v>
      </c>
      <c r="M599" s="50"/>
      <c r="N599" s="37">
        <f t="shared" si="135"/>
        <v>45183992.49300348</v>
      </c>
      <c r="O599" s="114"/>
      <c r="P599" s="95"/>
      <c r="Q599" s="95"/>
      <c r="R599" s="33"/>
      <c r="S599" s="33"/>
    </row>
    <row r="600" spans="1:19" s="31" customFormat="1" x14ac:dyDescent="0.25">
      <c r="A600" s="35"/>
      <c r="B600" s="51" t="s">
        <v>26</v>
      </c>
      <c r="C600" s="35">
        <v>2</v>
      </c>
      <c r="D600" s="55">
        <v>0</v>
      </c>
      <c r="E600" s="108"/>
      <c r="F600" s="50"/>
      <c r="G600" s="41">
        <v>25</v>
      </c>
      <c r="H600" s="50">
        <f>F613*G600/100</f>
        <v>7489710.3499999996</v>
      </c>
      <c r="I600" s="50">
        <f t="shared" ref="I600:I625" si="138">F600-H600</f>
        <v>-7489710.3499999996</v>
      </c>
      <c r="J600" s="50"/>
      <c r="K600" s="50"/>
      <c r="L600" s="50"/>
      <c r="M600" s="50">
        <f>($L$7*$L$8*E598/$L$10)+($L$7*$L$9*D598/$L$11)</f>
        <v>16638823.031699462</v>
      </c>
      <c r="N600" s="50">
        <f t="shared" si="135"/>
        <v>16638823.031699462</v>
      </c>
      <c r="O600" s="114"/>
      <c r="P600" s="95"/>
      <c r="Q600" s="95"/>
      <c r="R600" s="33"/>
      <c r="S600" s="33"/>
    </row>
    <row r="601" spans="1:19" s="31" customFormat="1" x14ac:dyDescent="0.25">
      <c r="A601" s="35"/>
      <c r="B601" s="51" t="s">
        <v>416</v>
      </c>
      <c r="C601" s="35">
        <v>4</v>
      </c>
      <c r="D601" s="55">
        <v>35.596600000000002</v>
      </c>
      <c r="E601" s="102">
        <v>686</v>
      </c>
      <c r="F601" s="180">
        <v>345439.1</v>
      </c>
      <c r="G601" s="41">
        <v>100</v>
      </c>
      <c r="H601" s="50">
        <f t="shared" ref="H601:H625" si="139">F601*G601/100</f>
        <v>345439.1</v>
      </c>
      <c r="I601" s="50">
        <f t="shared" si="138"/>
        <v>0</v>
      </c>
      <c r="J601" s="50">
        <f t="shared" ref="J601:J664" si="140">F601/E601</f>
        <v>503.55553935860053</v>
      </c>
      <c r="K601" s="50">
        <f t="shared" ref="K601:K625" si="141">$J$11*$J$19-J601</f>
        <v>1894.2160000166309</v>
      </c>
      <c r="L601" s="50">
        <f t="shared" ref="L601:L625" si="142">IF(K601&gt;0,$J$7*$J$8*(K601/$K$19),0)+$J$7*$J$9*(E601/$E$19)+$J$7*$J$10*(D601/$D$19)</f>
        <v>1960702.7847467361</v>
      </c>
      <c r="M601" s="50"/>
      <c r="N601" s="50">
        <f t="shared" si="135"/>
        <v>1960702.7847467361</v>
      </c>
      <c r="O601" s="114"/>
      <c r="P601" s="95"/>
      <c r="Q601" s="95"/>
      <c r="R601" s="33"/>
      <c r="S601" s="33"/>
    </row>
    <row r="602" spans="1:19" s="31" customFormat="1" x14ac:dyDescent="0.25">
      <c r="A602" s="35"/>
      <c r="B602" s="51" t="s">
        <v>797</v>
      </c>
      <c r="C602" s="35">
        <v>4</v>
      </c>
      <c r="D602" s="55">
        <v>33.409199999999998</v>
      </c>
      <c r="E602" s="102">
        <v>510</v>
      </c>
      <c r="F602" s="180">
        <v>578142.5</v>
      </c>
      <c r="G602" s="41">
        <v>100</v>
      </c>
      <c r="H602" s="50">
        <f t="shared" si="139"/>
        <v>578142.5</v>
      </c>
      <c r="I602" s="50">
        <f t="shared" si="138"/>
        <v>0</v>
      </c>
      <c r="J602" s="50">
        <f t="shared" si="140"/>
        <v>1133.6127450980391</v>
      </c>
      <c r="K602" s="50">
        <f t="shared" si="141"/>
        <v>1264.1587942771923</v>
      </c>
      <c r="L602" s="50">
        <f t="shared" si="142"/>
        <v>1382896.5997533584</v>
      </c>
      <c r="M602" s="50"/>
      <c r="N602" s="50">
        <f t="shared" si="135"/>
        <v>1382896.5997533584</v>
      </c>
      <c r="O602" s="114"/>
      <c r="P602" s="95"/>
      <c r="Q602" s="95"/>
      <c r="R602" s="33"/>
      <c r="S602" s="33"/>
    </row>
    <row r="603" spans="1:19" s="31" customFormat="1" x14ac:dyDescent="0.25">
      <c r="A603" s="35"/>
      <c r="B603" s="51" t="s">
        <v>417</v>
      </c>
      <c r="C603" s="35">
        <v>4</v>
      </c>
      <c r="D603" s="55">
        <v>65.508599999999987</v>
      </c>
      <c r="E603" s="102">
        <v>2596</v>
      </c>
      <c r="F603" s="180">
        <v>1243520.1000000001</v>
      </c>
      <c r="G603" s="41">
        <v>100</v>
      </c>
      <c r="H603" s="50">
        <f t="shared" si="139"/>
        <v>1243520.1000000001</v>
      </c>
      <c r="I603" s="50">
        <f t="shared" si="138"/>
        <v>0</v>
      </c>
      <c r="J603" s="50">
        <f t="shared" si="140"/>
        <v>479.01390600924503</v>
      </c>
      <c r="K603" s="50">
        <f t="shared" si="141"/>
        <v>1918.7576333659863</v>
      </c>
      <c r="L603" s="50">
        <f t="shared" si="142"/>
        <v>2746360.1748288712</v>
      </c>
      <c r="M603" s="50"/>
      <c r="N603" s="50">
        <f t="shared" si="135"/>
        <v>2746360.1748288712</v>
      </c>
      <c r="O603" s="114"/>
      <c r="P603" s="95"/>
      <c r="Q603" s="95"/>
      <c r="R603" s="33"/>
      <c r="S603" s="33"/>
    </row>
    <row r="604" spans="1:19" s="31" customFormat="1" x14ac:dyDescent="0.25">
      <c r="A604" s="35"/>
      <c r="B604" s="51" t="s">
        <v>418</v>
      </c>
      <c r="C604" s="35">
        <v>4</v>
      </c>
      <c r="D604" s="55">
        <v>41.834899999999998</v>
      </c>
      <c r="E604" s="102">
        <v>1239</v>
      </c>
      <c r="F604" s="180">
        <v>1791752.5</v>
      </c>
      <c r="G604" s="41">
        <v>100</v>
      </c>
      <c r="H604" s="50">
        <f t="shared" si="139"/>
        <v>1791752.5</v>
      </c>
      <c r="I604" s="50">
        <f t="shared" si="138"/>
        <v>0</v>
      </c>
      <c r="J604" s="50">
        <f t="shared" si="140"/>
        <v>1446.1279257465699</v>
      </c>
      <c r="K604" s="50">
        <f t="shared" si="141"/>
        <v>951.64361362866157</v>
      </c>
      <c r="L604" s="50">
        <f t="shared" si="142"/>
        <v>1403773.0786118447</v>
      </c>
      <c r="M604" s="50"/>
      <c r="N604" s="50">
        <f t="shared" si="135"/>
        <v>1403773.0786118447</v>
      </c>
      <c r="O604" s="114"/>
      <c r="P604" s="95"/>
      <c r="Q604" s="95"/>
      <c r="R604" s="33"/>
      <c r="S604" s="33"/>
    </row>
    <row r="605" spans="1:19" s="31" customFormat="1" x14ac:dyDescent="0.25">
      <c r="A605" s="35"/>
      <c r="B605" s="51" t="s">
        <v>798</v>
      </c>
      <c r="C605" s="35">
        <v>4</v>
      </c>
      <c r="D605" s="55">
        <v>17.8841</v>
      </c>
      <c r="E605" s="102">
        <v>937</v>
      </c>
      <c r="F605" s="180">
        <v>455533.8</v>
      </c>
      <c r="G605" s="41">
        <v>100</v>
      </c>
      <c r="H605" s="50">
        <f t="shared" si="139"/>
        <v>455533.8</v>
      </c>
      <c r="I605" s="50">
        <f t="shared" si="138"/>
        <v>0</v>
      </c>
      <c r="J605" s="50">
        <f t="shared" si="140"/>
        <v>486.16200640341515</v>
      </c>
      <c r="K605" s="50">
        <f t="shared" si="141"/>
        <v>1911.6095329718164</v>
      </c>
      <c r="L605" s="50">
        <f t="shared" si="142"/>
        <v>1944513.4516665908</v>
      </c>
      <c r="M605" s="50"/>
      <c r="N605" s="50">
        <f t="shared" si="135"/>
        <v>1944513.4516665908</v>
      </c>
      <c r="O605" s="114"/>
      <c r="P605" s="95"/>
      <c r="Q605" s="95"/>
      <c r="R605" s="33"/>
      <c r="S605" s="33"/>
    </row>
    <row r="606" spans="1:19" s="31" customFormat="1" x14ac:dyDescent="0.25">
      <c r="A606" s="35"/>
      <c r="B606" s="51" t="s">
        <v>419</v>
      </c>
      <c r="C606" s="35">
        <v>4</v>
      </c>
      <c r="D606" s="55">
        <v>32.975500000000004</v>
      </c>
      <c r="E606" s="102">
        <v>634</v>
      </c>
      <c r="F606" s="180">
        <v>718438.2</v>
      </c>
      <c r="G606" s="41">
        <v>100</v>
      </c>
      <c r="H606" s="50">
        <f t="shared" si="139"/>
        <v>718438.2</v>
      </c>
      <c r="I606" s="50">
        <f t="shared" si="138"/>
        <v>0</v>
      </c>
      <c r="J606" s="50">
        <f t="shared" si="140"/>
        <v>1133.1832807570977</v>
      </c>
      <c r="K606" s="50">
        <f t="shared" si="141"/>
        <v>1264.5882586181338</v>
      </c>
      <c r="L606" s="50">
        <f t="shared" si="142"/>
        <v>1418589.2488134406</v>
      </c>
      <c r="M606" s="50"/>
      <c r="N606" s="50">
        <f t="shared" si="135"/>
        <v>1418589.2488134406</v>
      </c>
      <c r="O606" s="114"/>
      <c r="P606" s="95"/>
      <c r="Q606" s="95"/>
      <c r="R606" s="33"/>
      <c r="S606" s="33"/>
    </row>
    <row r="607" spans="1:19" s="31" customFormat="1" x14ac:dyDescent="0.25">
      <c r="A607" s="35"/>
      <c r="B607" s="51" t="s">
        <v>420</v>
      </c>
      <c r="C607" s="35">
        <v>4</v>
      </c>
      <c r="D607" s="55">
        <v>20.041899999999998</v>
      </c>
      <c r="E607" s="102">
        <v>793</v>
      </c>
      <c r="F607" s="180">
        <v>403720.9</v>
      </c>
      <c r="G607" s="41">
        <v>100</v>
      </c>
      <c r="H607" s="50">
        <f t="shared" si="139"/>
        <v>403720.9</v>
      </c>
      <c r="I607" s="50">
        <f t="shared" si="138"/>
        <v>0</v>
      </c>
      <c r="J607" s="50">
        <f t="shared" si="140"/>
        <v>509.10580075662045</v>
      </c>
      <c r="K607" s="50">
        <f t="shared" si="141"/>
        <v>1888.6657386186109</v>
      </c>
      <c r="L607" s="50">
        <f t="shared" si="142"/>
        <v>1894877.2269419548</v>
      </c>
      <c r="M607" s="50"/>
      <c r="N607" s="50">
        <f t="shared" si="135"/>
        <v>1894877.2269419548</v>
      </c>
      <c r="O607" s="114"/>
      <c r="P607" s="95"/>
      <c r="Q607" s="95"/>
      <c r="R607" s="33"/>
      <c r="S607" s="33"/>
    </row>
    <row r="608" spans="1:19" s="31" customFormat="1" x14ac:dyDescent="0.25">
      <c r="A608" s="35"/>
      <c r="B608" s="51" t="s">
        <v>421</v>
      </c>
      <c r="C608" s="35">
        <v>4</v>
      </c>
      <c r="D608" s="55">
        <v>27.4086</v>
      </c>
      <c r="E608" s="102">
        <v>1158</v>
      </c>
      <c r="F608" s="180">
        <v>459059</v>
      </c>
      <c r="G608" s="41">
        <v>100</v>
      </c>
      <c r="H608" s="50">
        <f t="shared" si="139"/>
        <v>459059</v>
      </c>
      <c r="I608" s="50">
        <f t="shared" si="138"/>
        <v>0</v>
      </c>
      <c r="J608" s="50">
        <f t="shared" si="140"/>
        <v>396.42400690846284</v>
      </c>
      <c r="K608" s="50">
        <f t="shared" si="141"/>
        <v>2001.3475324667686</v>
      </c>
      <c r="L608" s="50">
        <f t="shared" si="142"/>
        <v>2142531.3582071848</v>
      </c>
      <c r="M608" s="50"/>
      <c r="N608" s="50">
        <f t="shared" si="135"/>
        <v>2142531.3582071848</v>
      </c>
      <c r="O608" s="114"/>
      <c r="P608" s="95"/>
      <c r="Q608" s="95"/>
      <c r="R608" s="33"/>
      <c r="S608" s="33"/>
    </row>
    <row r="609" spans="1:19" s="31" customFormat="1" x14ac:dyDescent="0.25">
      <c r="A609" s="35"/>
      <c r="B609" s="51" t="s">
        <v>422</v>
      </c>
      <c r="C609" s="35">
        <v>4</v>
      </c>
      <c r="D609" s="55">
        <v>26.490100000000002</v>
      </c>
      <c r="E609" s="102">
        <v>1168</v>
      </c>
      <c r="F609" s="180">
        <v>687401.4</v>
      </c>
      <c r="G609" s="41">
        <v>100</v>
      </c>
      <c r="H609" s="50">
        <f t="shared" si="139"/>
        <v>687401.4</v>
      </c>
      <c r="I609" s="50">
        <f t="shared" si="138"/>
        <v>0</v>
      </c>
      <c r="J609" s="50">
        <f t="shared" si="140"/>
        <v>588.528595890411</v>
      </c>
      <c r="K609" s="50">
        <f t="shared" si="141"/>
        <v>1809.2429434848204</v>
      </c>
      <c r="L609" s="50">
        <f t="shared" si="142"/>
        <v>1984329.4558669643</v>
      </c>
      <c r="M609" s="50"/>
      <c r="N609" s="50">
        <f t="shared" si="135"/>
        <v>1984329.4558669643</v>
      </c>
      <c r="O609" s="114"/>
      <c r="P609" s="95"/>
      <c r="Q609" s="95"/>
      <c r="R609" s="33"/>
      <c r="S609" s="33"/>
    </row>
    <row r="610" spans="1:19" s="31" customFormat="1" x14ac:dyDescent="0.25">
      <c r="A610" s="35"/>
      <c r="B610" s="51" t="s">
        <v>423</v>
      </c>
      <c r="C610" s="35">
        <v>4</v>
      </c>
      <c r="D610" s="55">
        <v>44.840200000000003</v>
      </c>
      <c r="E610" s="102">
        <v>2053</v>
      </c>
      <c r="F610" s="180">
        <v>1166788.2</v>
      </c>
      <c r="G610" s="41">
        <v>100</v>
      </c>
      <c r="H610" s="50">
        <f t="shared" si="139"/>
        <v>1166788.2</v>
      </c>
      <c r="I610" s="50">
        <f t="shared" si="138"/>
        <v>0</v>
      </c>
      <c r="J610" s="50">
        <f t="shared" si="140"/>
        <v>568.3332683877253</v>
      </c>
      <c r="K610" s="50">
        <f t="shared" si="141"/>
        <v>1829.4382709875063</v>
      </c>
      <c r="L610" s="50">
        <f t="shared" si="142"/>
        <v>2382678.4542856924</v>
      </c>
      <c r="M610" s="50"/>
      <c r="N610" s="50">
        <f t="shared" si="135"/>
        <v>2382678.4542856924</v>
      </c>
      <c r="O610" s="114"/>
      <c r="P610" s="95"/>
      <c r="Q610" s="95"/>
      <c r="R610" s="33"/>
      <c r="S610" s="33"/>
    </row>
    <row r="611" spans="1:19" s="31" customFormat="1" x14ac:dyDescent="0.25">
      <c r="A611" s="35"/>
      <c r="B611" s="51" t="s">
        <v>799</v>
      </c>
      <c r="C611" s="35">
        <v>4</v>
      </c>
      <c r="D611" s="55">
        <v>19.890900000000002</v>
      </c>
      <c r="E611" s="102">
        <v>551</v>
      </c>
      <c r="F611" s="180">
        <v>396718.9</v>
      </c>
      <c r="G611" s="41">
        <v>100</v>
      </c>
      <c r="H611" s="50">
        <f t="shared" si="139"/>
        <v>396718.9</v>
      </c>
      <c r="I611" s="50">
        <f t="shared" si="138"/>
        <v>0</v>
      </c>
      <c r="J611" s="50">
        <f t="shared" si="140"/>
        <v>719.99800362976407</v>
      </c>
      <c r="K611" s="50">
        <f t="shared" si="141"/>
        <v>1677.7735357454674</v>
      </c>
      <c r="L611" s="50">
        <f t="shared" si="142"/>
        <v>1648929.1002662599</v>
      </c>
      <c r="M611" s="50"/>
      <c r="N611" s="50">
        <f t="shared" si="135"/>
        <v>1648929.1002662599</v>
      </c>
      <c r="O611" s="114"/>
      <c r="P611" s="95"/>
      <c r="Q611" s="95"/>
      <c r="R611" s="33"/>
      <c r="S611" s="33"/>
    </row>
    <row r="612" spans="1:19" s="31" customFormat="1" x14ac:dyDescent="0.25">
      <c r="A612" s="35"/>
      <c r="B612" s="51" t="s">
        <v>424</v>
      </c>
      <c r="C612" s="35">
        <v>4</v>
      </c>
      <c r="D612" s="55">
        <v>27.044200000000004</v>
      </c>
      <c r="E612" s="102">
        <v>2853</v>
      </c>
      <c r="F612" s="180">
        <v>4243685.4000000004</v>
      </c>
      <c r="G612" s="41">
        <v>100</v>
      </c>
      <c r="H612" s="50">
        <f t="shared" si="139"/>
        <v>4243685.4000000004</v>
      </c>
      <c r="I612" s="50">
        <f t="shared" si="138"/>
        <v>0</v>
      </c>
      <c r="J612" s="50">
        <f t="shared" si="140"/>
        <v>1487.446687697161</v>
      </c>
      <c r="K612" s="50">
        <f t="shared" si="141"/>
        <v>910.32485167807044</v>
      </c>
      <c r="L612" s="50">
        <f t="shared" si="142"/>
        <v>1775010.6660764534</v>
      </c>
      <c r="M612" s="50"/>
      <c r="N612" s="50">
        <f t="shared" si="135"/>
        <v>1775010.6660764534</v>
      </c>
      <c r="O612" s="114"/>
      <c r="P612" s="95"/>
      <c r="Q612" s="95"/>
      <c r="R612" s="33"/>
      <c r="S612" s="33"/>
    </row>
    <row r="613" spans="1:19" s="31" customFormat="1" x14ac:dyDescent="0.25">
      <c r="A613" s="35"/>
      <c r="B613" s="51" t="s">
        <v>859</v>
      </c>
      <c r="C613" s="35">
        <v>3</v>
      </c>
      <c r="D613" s="55">
        <v>34.136299999999999</v>
      </c>
      <c r="E613" s="102">
        <v>5475</v>
      </c>
      <c r="F613" s="180">
        <v>29958841.399999999</v>
      </c>
      <c r="G613" s="41">
        <v>50</v>
      </c>
      <c r="H613" s="50">
        <f t="shared" si="139"/>
        <v>14979420.699999999</v>
      </c>
      <c r="I613" s="50">
        <f t="shared" si="138"/>
        <v>14979420.699999999</v>
      </c>
      <c r="J613" s="50">
        <f t="shared" si="140"/>
        <v>5471.9345022831048</v>
      </c>
      <c r="K613" s="50">
        <f t="shared" si="141"/>
        <v>-3074.1629629078734</v>
      </c>
      <c r="L613" s="50">
        <f t="shared" si="142"/>
        <v>1882897.5009692477</v>
      </c>
      <c r="M613" s="50"/>
      <c r="N613" s="50">
        <f t="shared" si="135"/>
        <v>1882897.5009692477</v>
      </c>
      <c r="O613" s="114"/>
      <c r="P613" s="95"/>
      <c r="Q613" s="95"/>
      <c r="R613" s="33"/>
      <c r="S613" s="33"/>
    </row>
    <row r="614" spans="1:19" s="31" customFormat="1" x14ac:dyDescent="0.25">
      <c r="A614" s="35"/>
      <c r="B614" s="51" t="s">
        <v>425</v>
      </c>
      <c r="C614" s="35">
        <v>4</v>
      </c>
      <c r="D614" s="55">
        <v>18.03</v>
      </c>
      <c r="E614" s="102">
        <v>672</v>
      </c>
      <c r="F614" s="180">
        <v>424581.8</v>
      </c>
      <c r="G614" s="41">
        <v>100</v>
      </c>
      <c r="H614" s="50">
        <f t="shared" si="139"/>
        <v>424581.8</v>
      </c>
      <c r="I614" s="50">
        <f t="shared" si="138"/>
        <v>0</v>
      </c>
      <c r="J614" s="50">
        <f t="shared" si="140"/>
        <v>631.81815476190479</v>
      </c>
      <c r="K614" s="50">
        <f t="shared" si="141"/>
        <v>1765.9533846133268</v>
      </c>
      <c r="L614" s="50">
        <f t="shared" si="142"/>
        <v>1746195.0456468265</v>
      </c>
      <c r="M614" s="50"/>
      <c r="N614" s="50">
        <f t="shared" si="135"/>
        <v>1746195.0456468265</v>
      </c>
      <c r="O614" s="114"/>
      <c r="P614" s="95"/>
      <c r="Q614" s="95"/>
      <c r="R614" s="33"/>
      <c r="S614" s="33"/>
    </row>
    <row r="615" spans="1:19" s="31" customFormat="1" x14ac:dyDescent="0.25">
      <c r="A615" s="35"/>
      <c r="B615" s="51" t="s">
        <v>426</v>
      </c>
      <c r="C615" s="35">
        <v>4</v>
      </c>
      <c r="D615" s="55">
        <v>19.073699999999999</v>
      </c>
      <c r="E615" s="102">
        <v>289</v>
      </c>
      <c r="F615" s="180">
        <v>163494.5</v>
      </c>
      <c r="G615" s="41">
        <v>100</v>
      </c>
      <c r="H615" s="50">
        <f t="shared" si="139"/>
        <v>163494.5</v>
      </c>
      <c r="I615" s="50">
        <f t="shared" si="138"/>
        <v>0</v>
      </c>
      <c r="J615" s="50">
        <f t="shared" si="140"/>
        <v>565.7249134948097</v>
      </c>
      <c r="K615" s="50">
        <f t="shared" si="141"/>
        <v>1832.0466258804217</v>
      </c>
      <c r="L615" s="50">
        <f t="shared" si="142"/>
        <v>1688807.2802245796</v>
      </c>
      <c r="M615" s="50"/>
      <c r="N615" s="50">
        <f t="shared" si="135"/>
        <v>1688807.2802245796</v>
      </c>
      <c r="O615" s="114"/>
      <c r="P615" s="95"/>
      <c r="Q615" s="95"/>
      <c r="R615" s="33"/>
      <c r="S615" s="33"/>
    </row>
    <row r="616" spans="1:19" s="31" customFormat="1" x14ac:dyDescent="0.25">
      <c r="A616" s="35"/>
      <c r="B616" s="51" t="s">
        <v>427</v>
      </c>
      <c r="C616" s="35">
        <v>4</v>
      </c>
      <c r="D616" s="55">
        <v>33.413400000000003</v>
      </c>
      <c r="E616" s="102">
        <v>1111</v>
      </c>
      <c r="F616" s="180">
        <v>1519374.7</v>
      </c>
      <c r="G616" s="41">
        <v>100</v>
      </c>
      <c r="H616" s="50">
        <f t="shared" si="139"/>
        <v>1519374.7</v>
      </c>
      <c r="I616" s="50">
        <f t="shared" si="138"/>
        <v>0</v>
      </c>
      <c r="J616" s="50">
        <f t="shared" si="140"/>
        <v>1367.5739873987397</v>
      </c>
      <c r="K616" s="50">
        <f t="shared" si="141"/>
        <v>1030.1975519764917</v>
      </c>
      <c r="L616" s="50">
        <f t="shared" si="142"/>
        <v>1377309.9896770869</v>
      </c>
      <c r="M616" s="50"/>
      <c r="N616" s="50">
        <f t="shared" si="135"/>
        <v>1377309.9896770869</v>
      </c>
      <c r="O616" s="114"/>
      <c r="P616" s="95"/>
      <c r="Q616" s="95"/>
      <c r="R616" s="33"/>
      <c r="S616" s="33"/>
    </row>
    <row r="617" spans="1:19" s="31" customFormat="1" x14ac:dyDescent="0.25">
      <c r="A617" s="35"/>
      <c r="B617" s="51" t="s">
        <v>428</v>
      </c>
      <c r="C617" s="35">
        <v>4</v>
      </c>
      <c r="D617" s="55">
        <v>21.531500000000001</v>
      </c>
      <c r="E617" s="102">
        <v>628</v>
      </c>
      <c r="F617" s="180">
        <v>458477.5</v>
      </c>
      <c r="G617" s="41">
        <v>100</v>
      </c>
      <c r="H617" s="50">
        <f t="shared" si="139"/>
        <v>458477.5</v>
      </c>
      <c r="I617" s="50">
        <f t="shared" si="138"/>
        <v>0</v>
      </c>
      <c r="J617" s="50">
        <f t="shared" si="140"/>
        <v>730.05971337579615</v>
      </c>
      <c r="K617" s="50">
        <f t="shared" si="141"/>
        <v>1667.7118259994354</v>
      </c>
      <c r="L617" s="50">
        <f t="shared" si="142"/>
        <v>1674274.5061557852</v>
      </c>
      <c r="M617" s="50"/>
      <c r="N617" s="50">
        <f t="shared" si="135"/>
        <v>1674274.5061557852</v>
      </c>
      <c r="O617" s="114"/>
      <c r="P617" s="95"/>
      <c r="Q617" s="95"/>
      <c r="R617" s="33"/>
      <c r="S617" s="33"/>
    </row>
    <row r="618" spans="1:19" s="31" customFormat="1" x14ac:dyDescent="0.25">
      <c r="A618" s="35"/>
      <c r="B618" s="51" t="s">
        <v>800</v>
      </c>
      <c r="C618" s="35">
        <v>4</v>
      </c>
      <c r="D618" s="55">
        <v>15.958699999999999</v>
      </c>
      <c r="E618" s="102">
        <v>719</v>
      </c>
      <c r="F618" s="180">
        <v>865166.5</v>
      </c>
      <c r="G618" s="41">
        <v>100</v>
      </c>
      <c r="H618" s="50">
        <f t="shared" si="139"/>
        <v>865166.5</v>
      </c>
      <c r="I618" s="50">
        <f t="shared" si="138"/>
        <v>0</v>
      </c>
      <c r="J618" s="50">
        <f t="shared" si="140"/>
        <v>1203.2913769123784</v>
      </c>
      <c r="K618" s="50">
        <f t="shared" si="141"/>
        <v>1194.4801624628531</v>
      </c>
      <c r="L618" s="50">
        <f t="shared" si="142"/>
        <v>1284856.756642465</v>
      </c>
      <c r="M618" s="50"/>
      <c r="N618" s="50">
        <f t="shared" si="135"/>
        <v>1284856.756642465</v>
      </c>
      <c r="O618" s="114"/>
      <c r="P618" s="95"/>
      <c r="Q618" s="95"/>
      <c r="R618" s="33"/>
      <c r="S618" s="33"/>
    </row>
    <row r="619" spans="1:19" s="31" customFormat="1" x14ac:dyDescent="0.25">
      <c r="A619" s="35"/>
      <c r="B619" s="51" t="s">
        <v>429</v>
      </c>
      <c r="C619" s="35">
        <v>4</v>
      </c>
      <c r="D619" s="55">
        <v>26.119699999999998</v>
      </c>
      <c r="E619" s="102">
        <v>636</v>
      </c>
      <c r="F619" s="180">
        <v>480210.6</v>
      </c>
      <c r="G619" s="41">
        <v>100</v>
      </c>
      <c r="H619" s="50">
        <f t="shared" si="139"/>
        <v>480210.6</v>
      </c>
      <c r="I619" s="50">
        <f t="shared" si="138"/>
        <v>0</v>
      </c>
      <c r="J619" s="50">
        <f t="shared" si="140"/>
        <v>755.04811320754709</v>
      </c>
      <c r="K619" s="50">
        <f t="shared" si="141"/>
        <v>1642.7234261676845</v>
      </c>
      <c r="L619" s="50">
        <f t="shared" si="142"/>
        <v>1684223.8099433149</v>
      </c>
      <c r="M619" s="50"/>
      <c r="N619" s="50">
        <f t="shared" si="135"/>
        <v>1684223.8099433149</v>
      </c>
      <c r="O619" s="114"/>
      <c r="P619" s="95"/>
      <c r="Q619" s="95"/>
      <c r="R619" s="33"/>
      <c r="S619" s="33"/>
    </row>
    <row r="620" spans="1:19" s="31" customFormat="1" x14ac:dyDescent="0.25">
      <c r="A620" s="35"/>
      <c r="B620" s="51" t="s">
        <v>430</v>
      </c>
      <c r="C620" s="35">
        <v>4</v>
      </c>
      <c r="D620" s="55">
        <v>18.863699999999998</v>
      </c>
      <c r="E620" s="102">
        <v>674</v>
      </c>
      <c r="F620" s="180">
        <v>476055.4</v>
      </c>
      <c r="G620" s="41">
        <v>100</v>
      </c>
      <c r="H620" s="50">
        <f t="shared" si="139"/>
        <v>476055.4</v>
      </c>
      <c r="I620" s="50">
        <f t="shared" si="138"/>
        <v>0</v>
      </c>
      <c r="J620" s="50">
        <f t="shared" si="140"/>
        <v>706.31364985163214</v>
      </c>
      <c r="K620" s="50">
        <f t="shared" si="141"/>
        <v>1691.4578895235993</v>
      </c>
      <c r="L620" s="50">
        <f t="shared" si="142"/>
        <v>1691469.0841789998</v>
      </c>
      <c r="M620" s="50"/>
      <c r="N620" s="50">
        <f t="shared" si="135"/>
        <v>1691469.0841789998</v>
      </c>
      <c r="O620" s="114"/>
      <c r="P620" s="95"/>
      <c r="Q620" s="95"/>
      <c r="R620" s="33"/>
      <c r="S620" s="33"/>
    </row>
    <row r="621" spans="1:19" s="31" customFormat="1" x14ac:dyDescent="0.25">
      <c r="A621" s="35"/>
      <c r="B621" s="51" t="s">
        <v>431</v>
      </c>
      <c r="C621" s="35">
        <v>4</v>
      </c>
      <c r="D621" s="55">
        <v>38.705500000000001</v>
      </c>
      <c r="E621" s="102">
        <v>1337</v>
      </c>
      <c r="F621" s="180">
        <v>2100654.7999999998</v>
      </c>
      <c r="G621" s="41">
        <v>100</v>
      </c>
      <c r="H621" s="50">
        <f t="shared" si="139"/>
        <v>2100654.7999999998</v>
      </c>
      <c r="I621" s="50">
        <f t="shared" si="138"/>
        <v>0</v>
      </c>
      <c r="J621" s="50">
        <f t="shared" si="140"/>
        <v>1571.1703814510097</v>
      </c>
      <c r="K621" s="50">
        <f t="shared" si="141"/>
        <v>826.60115792422175</v>
      </c>
      <c r="L621" s="50">
        <f t="shared" si="142"/>
        <v>1313498.9182223191</v>
      </c>
      <c r="M621" s="50"/>
      <c r="N621" s="50">
        <f t="shared" si="135"/>
        <v>1313498.9182223191</v>
      </c>
      <c r="O621" s="114"/>
      <c r="P621" s="95"/>
      <c r="Q621" s="95"/>
      <c r="R621" s="33"/>
      <c r="S621" s="33"/>
    </row>
    <row r="622" spans="1:19" s="31" customFormat="1" x14ac:dyDescent="0.25">
      <c r="A622" s="35"/>
      <c r="B622" s="51" t="s">
        <v>432</v>
      </c>
      <c r="C622" s="35">
        <v>4</v>
      </c>
      <c r="D622" s="55">
        <v>28.945799999999998</v>
      </c>
      <c r="E622" s="102">
        <v>1014</v>
      </c>
      <c r="F622" s="180">
        <v>878274.2</v>
      </c>
      <c r="G622" s="41">
        <v>100</v>
      </c>
      <c r="H622" s="50">
        <f t="shared" si="139"/>
        <v>878274.2</v>
      </c>
      <c r="I622" s="50">
        <f t="shared" si="138"/>
        <v>0</v>
      </c>
      <c r="J622" s="50">
        <f t="shared" si="140"/>
        <v>866.14812623274156</v>
      </c>
      <c r="K622" s="50">
        <f t="shared" si="141"/>
        <v>1531.6234131424899</v>
      </c>
      <c r="L622" s="50">
        <f t="shared" si="142"/>
        <v>1727009.1701624347</v>
      </c>
      <c r="M622" s="50"/>
      <c r="N622" s="50">
        <f t="shared" si="135"/>
        <v>1727009.1701624347</v>
      </c>
      <c r="O622" s="114"/>
      <c r="P622" s="95"/>
      <c r="Q622" s="95"/>
      <c r="R622" s="33"/>
      <c r="S622" s="33"/>
    </row>
    <row r="623" spans="1:19" s="31" customFormat="1" x14ac:dyDescent="0.25">
      <c r="A623" s="35"/>
      <c r="B623" s="51" t="s">
        <v>172</v>
      </c>
      <c r="C623" s="35">
        <v>4</v>
      </c>
      <c r="D623" s="55">
        <v>53.652200000000001</v>
      </c>
      <c r="E623" s="102">
        <v>2050</v>
      </c>
      <c r="F623" s="180">
        <v>962686.6</v>
      </c>
      <c r="G623" s="41">
        <v>100</v>
      </c>
      <c r="H623" s="50">
        <f t="shared" si="139"/>
        <v>962686.6</v>
      </c>
      <c r="I623" s="50">
        <f t="shared" si="138"/>
        <v>0</v>
      </c>
      <c r="J623" s="50">
        <f t="shared" si="140"/>
        <v>469.6032195121951</v>
      </c>
      <c r="K623" s="50">
        <f t="shared" si="141"/>
        <v>1928.1683198630362</v>
      </c>
      <c r="L623" s="50">
        <f t="shared" si="142"/>
        <v>2515087.5547555448</v>
      </c>
      <c r="M623" s="50"/>
      <c r="N623" s="50">
        <f t="shared" si="135"/>
        <v>2515087.5547555448</v>
      </c>
      <c r="O623" s="114"/>
      <c r="P623" s="95"/>
      <c r="Q623" s="95"/>
      <c r="R623" s="33"/>
      <c r="S623" s="33"/>
    </row>
    <row r="624" spans="1:19" s="31" customFormat="1" x14ac:dyDescent="0.25">
      <c r="A624" s="35"/>
      <c r="B624" s="51" t="s">
        <v>433</v>
      </c>
      <c r="C624" s="35">
        <v>4</v>
      </c>
      <c r="D624" s="55">
        <v>29.088600000000003</v>
      </c>
      <c r="E624" s="102">
        <v>601</v>
      </c>
      <c r="F624" s="180">
        <v>384774.2</v>
      </c>
      <c r="G624" s="41">
        <v>100</v>
      </c>
      <c r="H624" s="50">
        <f t="shared" si="139"/>
        <v>384774.2</v>
      </c>
      <c r="I624" s="50">
        <f t="shared" si="138"/>
        <v>0</v>
      </c>
      <c r="J624" s="50">
        <f t="shared" si="140"/>
        <v>640.2232945091514</v>
      </c>
      <c r="K624" s="50">
        <f t="shared" si="141"/>
        <v>1757.54824486608</v>
      </c>
      <c r="L624" s="50">
        <f t="shared" si="142"/>
        <v>1784535.5251565597</v>
      </c>
      <c r="M624" s="50"/>
      <c r="N624" s="50">
        <f t="shared" si="135"/>
        <v>1784535.5251565597</v>
      </c>
      <c r="O624" s="114"/>
      <c r="P624" s="95"/>
      <c r="Q624" s="95"/>
      <c r="R624" s="33"/>
      <c r="S624" s="33"/>
    </row>
    <row r="625" spans="1:19" s="31" customFormat="1" x14ac:dyDescent="0.25">
      <c r="A625" s="35"/>
      <c r="B625" s="51" t="s">
        <v>801</v>
      </c>
      <c r="C625" s="35">
        <v>4</v>
      </c>
      <c r="D625" s="55">
        <v>34.2898</v>
      </c>
      <c r="E625" s="102">
        <v>1021</v>
      </c>
      <c r="F625" s="180">
        <v>421843.9</v>
      </c>
      <c r="G625" s="41">
        <v>100</v>
      </c>
      <c r="H625" s="50">
        <f t="shared" si="139"/>
        <v>421843.9</v>
      </c>
      <c r="I625" s="50">
        <f t="shared" si="138"/>
        <v>0</v>
      </c>
      <c r="J625" s="50">
        <f t="shared" si="140"/>
        <v>413.16738491674829</v>
      </c>
      <c r="K625" s="50">
        <f t="shared" si="141"/>
        <v>1984.6041544584832</v>
      </c>
      <c r="L625" s="50">
        <f t="shared" si="142"/>
        <v>2128635.7512029679</v>
      </c>
      <c r="M625" s="50"/>
      <c r="N625" s="50">
        <f t="shared" si="135"/>
        <v>2128635.7512029679</v>
      </c>
      <c r="O625" s="114"/>
      <c r="P625" s="95"/>
      <c r="Q625" s="95"/>
      <c r="R625" s="33"/>
      <c r="S625" s="33"/>
    </row>
    <row r="626" spans="1:19" s="31" customFormat="1" x14ac:dyDescent="0.25">
      <c r="A626" s="35"/>
      <c r="B626" s="4"/>
      <c r="C626" s="4"/>
      <c r="D626" s="55">
        <v>0</v>
      </c>
      <c r="E626" s="104"/>
      <c r="F626" s="42"/>
      <c r="G626" s="41"/>
      <c r="H626" s="42"/>
      <c r="I626" s="32"/>
      <c r="J626" s="32"/>
      <c r="K626" s="50"/>
      <c r="L626" s="50"/>
      <c r="M626" s="50"/>
      <c r="N626" s="50"/>
      <c r="O626" s="114"/>
      <c r="P626" s="95"/>
      <c r="Q626" s="95"/>
      <c r="R626" s="33"/>
      <c r="S626" s="33"/>
    </row>
    <row r="627" spans="1:19" s="31" customFormat="1" x14ac:dyDescent="0.25">
      <c r="A627" s="30" t="s">
        <v>434</v>
      </c>
      <c r="B627" s="43" t="s">
        <v>2</v>
      </c>
      <c r="C627" s="44"/>
      <c r="D627" s="3">
        <v>629.01580000000001</v>
      </c>
      <c r="E627" s="105">
        <f>E628</f>
        <v>37127</v>
      </c>
      <c r="F627" s="37">
        <f t="shared" ref="F627" si="143">F629</f>
        <v>0</v>
      </c>
      <c r="G627" s="37"/>
      <c r="H627" s="37">
        <f>H629</f>
        <v>7852339.625</v>
      </c>
      <c r="I627" s="37">
        <f>I629</f>
        <v>-7852339.625</v>
      </c>
      <c r="J627" s="37"/>
      <c r="K627" s="50"/>
      <c r="L627" s="50"/>
      <c r="M627" s="46">
        <f>M629</f>
        <v>16823480.9585675</v>
      </c>
      <c r="N627" s="37">
        <f t="shared" si="135"/>
        <v>16823480.9585675</v>
      </c>
      <c r="O627" s="114"/>
      <c r="P627" s="95"/>
      <c r="Q627" s="95"/>
      <c r="R627" s="33"/>
      <c r="S627" s="33"/>
    </row>
    <row r="628" spans="1:19" s="31" customFormat="1" x14ac:dyDescent="0.25">
      <c r="A628" s="30" t="s">
        <v>434</v>
      </c>
      <c r="B628" s="43" t="s">
        <v>3</v>
      </c>
      <c r="C628" s="44"/>
      <c r="D628" s="3">
        <v>629.01580000000001</v>
      </c>
      <c r="E628" s="105">
        <f>SUM(E630:E652)</f>
        <v>37127</v>
      </c>
      <c r="F628" s="37">
        <f t="shared" ref="F628" si="144">SUM(F630:F652)</f>
        <v>48281770.699999996</v>
      </c>
      <c r="G628" s="37"/>
      <c r="H628" s="37">
        <f>SUM(H630:H652)</f>
        <v>32577091.450000003</v>
      </c>
      <c r="I628" s="37">
        <f>SUM(I630:I652)</f>
        <v>15704679.25</v>
      </c>
      <c r="J628" s="37"/>
      <c r="K628" s="50"/>
      <c r="L628" s="37">
        <f>SUM(L630:L652)</f>
        <v>47041794.75743676</v>
      </c>
      <c r="M628" s="50"/>
      <c r="N628" s="37">
        <f t="shared" si="135"/>
        <v>47041794.75743676</v>
      </c>
      <c r="O628" s="114"/>
      <c r="P628" s="95"/>
      <c r="Q628" s="95"/>
      <c r="R628" s="33"/>
      <c r="S628" s="33"/>
    </row>
    <row r="629" spans="1:19" s="31" customFormat="1" x14ac:dyDescent="0.25">
      <c r="A629" s="35"/>
      <c r="B629" s="51" t="s">
        <v>26</v>
      </c>
      <c r="C629" s="35">
        <v>2</v>
      </c>
      <c r="D629" s="55">
        <v>0</v>
      </c>
      <c r="E629" s="108"/>
      <c r="F629" s="50"/>
      <c r="G629" s="41">
        <v>25</v>
      </c>
      <c r="H629" s="50">
        <f>F645*G629/100</f>
        <v>7852339.625</v>
      </c>
      <c r="I629" s="50">
        <f t="shared" ref="I629:I652" si="145">F629-H629</f>
        <v>-7852339.625</v>
      </c>
      <c r="J629" s="50"/>
      <c r="K629" s="50"/>
      <c r="L629" s="50"/>
      <c r="M629" s="50">
        <f>($L$7*$L$8*E627/$L$10)+($L$7*$L$9*D627/$L$11)</f>
        <v>16823480.9585675</v>
      </c>
      <c r="N629" s="50">
        <f t="shared" si="135"/>
        <v>16823480.9585675</v>
      </c>
      <c r="O629" s="114"/>
      <c r="P629" s="95"/>
      <c r="Q629" s="95"/>
      <c r="R629" s="33"/>
      <c r="S629" s="33"/>
    </row>
    <row r="630" spans="1:19" s="31" customFormat="1" x14ac:dyDescent="0.25">
      <c r="A630" s="35"/>
      <c r="B630" s="51" t="s">
        <v>802</v>
      </c>
      <c r="C630" s="35">
        <v>4</v>
      </c>
      <c r="D630" s="55">
        <v>16.8704</v>
      </c>
      <c r="E630" s="102">
        <v>1403</v>
      </c>
      <c r="F630" s="181">
        <v>549116.69999999995</v>
      </c>
      <c r="G630" s="41">
        <v>100</v>
      </c>
      <c r="H630" s="50">
        <f t="shared" ref="H630:H652" si="146">F630*G630/100</f>
        <v>549116.69999999995</v>
      </c>
      <c r="I630" s="50">
        <f t="shared" si="145"/>
        <v>0</v>
      </c>
      <c r="J630" s="50">
        <f t="shared" si="140"/>
        <v>391.38752672843901</v>
      </c>
      <c r="K630" s="50">
        <f t="shared" ref="K630:K652" si="147">$J$11*$J$19-J630</f>
        <v>2006.3840126467924</v>
      </c>
      <c r="L630" s="50">
        <f t="shared" ref="L630:L652" si="148">IF(K630&gt;0,$J$7*$J$8*(K630/$K$19),0)+$J$7*$J$9*(E630/$E$19)+$J$7*$J$10*(D630/$D$19)</f>
        <v>2157885.9779160209</v>
      </c>
      <c r="M630" s="50"/>
      <c r="N630" s="50">
        <f t="shared" si="135"/>
        <v>2157885.9779160209</v>
      </c>
      <c r="O630" s="114"/>
      <c r="P630" s="95"/>
      <c r="Q630" s="95"/>
      <c r="R630" s="33"/>
      <c r="S630" s="33"/>
    </row>
    <row r="631" spans="1:19" s="31" customFormat="1" x14ac:dyDescent="0.25">
      <c r="A631" s="35"/>
      <c r="B631" s="51" t="s">
        <v>435</v>
      </c>
      <c r="C631" s="35">
        <v>4</v>
      </c>
      <c r="D631" s="55">
        <v>26.722299999999997</v>
      </c>
      <c r="E631" s="102">
        <v>1377</v>
      </c>
      <c r="F631" s="181">
        <v>756598.2</v>
      </c>
      <c r="G631" s="41">
        <v>100</v>
      </c>
      <c r="H631" s="50">
        <f t="shared" si="146"/>
        <v>756598.2</v>
      </c>
      <c r="I631" s="50">
        <f t="shared" si="145"/>
        <v>0</v>
      </c>
      <c r="J631" s="50">
        <f t="shared" si="140"/>
        <v>549.45403050108928</v>
      </c>
      <c r="K631" s="50">
        <f t="shared" si="147"/>
        <v>1848.3175088741423</v>
      </c>
      <c r="L631" s="50">
        <f t="shared" si="148"/>
        <v>2081399.8217174157</v>
      </c>
      <c r="M631" s="50"/>
      <c r="N631" s="50">
        <f t="shared" si="135"/>
        <v>2081399.8217174157</v>
      </c>
      <c r="O631" s="114"/>
      <c r="P631" s="95"/>
      <c r="Q631" s="95"/>
      <c r="R631" s="33"/>
      <c r="S631" s="33"/>
    </row>
    <row r="632" spans="1:19" s="31" customFormat="1" x14ac:dyDescent="0.25">
      <c r="A632" s="35"/>
      <c r="B632" s="51" t="s">
        <v>436</v>
      </c>
      <c r="C632" s="35">
        <v>4</v>
      </c>
      <c r="D632" s="55">
        <v>13.170299999999999</v>
      </c>
      <c r="E632" s="102">
        <v>615</v>
      </c>
      <c r="F632" s="181">
        <v>482633.4</v>
      </c>
      <c r="G632" s="41">
        <v>100</v>
      </c>
      <c r="H632" s="50">
        <f t="shared" si="146"/>
        <v>482633.4</v>
      </c>
      <c r="I632" s="50">
        <f t="shared" si="145"/>
        <v>0</v>
      </c>
      <c r="J632" s="50">
        <f t="shared" si="140"/>
        <v>784.76975609756096</v>
      </c>
      <c r="K632" s="50">
        <f t="shared" si="147"/>
        <v>1613.0017832776705</v>
      </c>
      <c r="L632" s="50">
        <f t="shared" si="148"/>
        <v>1575373.0207549855</v>
      </c>
      <c r="M632" s="50"/>
      <c r="N632" s="50">
        <f t="shared" si="135"/>
        <v>1575373.0207549855</v>
      </c>
      <c r="O632" s="114"/>
      <c r="P632" s="95"/>
      <c r="Q632" s="95"/>
      <c r="R632" s="33"/>
      <c r="S632" s="33"/>
    </row>
    <row r="633" spans="1:19" s="31" customFormat="1" x14ac:dyDescent="0.25">
      <c r="A633" s="35"/>
      <c r="B633" s="51" t="s">
        <v>437</v>
      </c>
      <c r="C633" s="35">
        <v>4</v>
      </c>
      <c r="D633" s="55">
        <v>49.860100000000003</v>
      </c>
      <c r="E633" s="102">
        <v>2006</v>
      </c>
      <c r="F633" s="181">
        <v>767731.19999999995</v>
      </c>
      <c r="G633" s="41">
        <v>100</v>
      </c>
      <c r="H633" s="50">
        <f t="shared" si="146"/>
        <v>767731.19999999995</v>
      </c>
      <c r="I633" s="50">
        <f t="shared" si="145"/>
        <v>0</v>
      </c>
      <c r="J633" s="50">
        <f t="shared" si="140"/>
        <v>382.71744765702891</v>
      </c>
      <c r="K633" s="50">
        <f t="shared" si="147"/>
        <v>2015.0540917182025</v>
      </c>
      <c r="L633" s="50">
        <f t="shared" si="148"/>
        <v>2549100.9662372521</v>
      </c>
      <c r="M633" s="50"/>
      <c r="N633" s="50">
        <f t="shared" si="135"/>
        <v>2549100.9662372521</v>
      </c>
      <c r="O633" s="114"/>
      <c r="P633" s="95"/>
      <c r="Q633" s="95"/>
      <c r="R633" s="33"/>
      <c r="S633" s="33"/>
    </row>
    <row r="634" spans="1:19" s="31" customFormat="1" x14ac:dyDescent="0.25">
      <c r="A634" s="35"/>
      <c r="B634" s="51" t="s">
        <v>438</v>
      </c>
      <c r="C634" s="35">
        <v>4</v>
      </c>
      <c r="D634" s="55">
        <v>15.717600000000001</v>
      </c>
      <c r="E634" s="102">
        <v>660</v>
      </c>
      <c r="F634" s="181">
        <v>345972.1</v>
      </c>
      <c r="G634" s="41">
        <v>100</v>
      </c>
      <c r="H634" s="50">
        <f t="shared" si="146"/>
        <v>345972.1</v>
      </c>
      <c r="I634" s="50">
        <f t="shared" si="145"/>
        <v>0</v>
      </c>
      <c r="J634" s="50">
        <f t="shared" si="140"/>
        <v>524.20015151515145</v>
      </c>
      <c r="K634" s="50">
        <f t="shared" si="147"/>
        <v>1873.57138786008</v>
      </c>
      <c r="L634" s="50">
        <f t="shared" si="148"/>
        <v>1815761.513578088</v>
      </c>
      <c r="M634" s="50"/>
      <c r="N634" s="50">
        <f t="shared" si="135"/>
        <v>1815761.513578088</v>
      </c>
      <c r="O634" s="114"/>
      <c r="P634" s="95"/>
      <c r="Q634" s="95"/>
      <c r="R634" s="33"/>
      <c r="S634" s="33"/>
    </row>
    <row r="635" spans="1:19" s="31" customFormat="1" x14ac:dyDescent="0.25">
      <c r="A635" s="35"/>
      <c r="B635" s="51" t="s">
        <v>439</v>
      </c>
      <c r="C635" s="35">
        <v>4</v>
      </c>
      <c r="D635" s="55">
        <v>28.387500000000003</v>
      </c>
      <c r="E635" s="102">
        <v>1436</v>
      </c>
      <c r="F635" s="181">
        <v>485189.6</v>
      </c>
      <c r="G635" s="41">
        <v>100</v>
      </c>
      <c r="H635" s="50">
        <f t="shared" si="146"/>
        <v>485189.6</v>
      </c>
      <c r="I635" s="50">
        <f t="shared" si="145"/>
        <v>0</v>
      </c>
      <c r="J635" s="50">
        <f t="shared" si="140"/>
        <v>337.8757660167131</v>
      </c>
      <c r="K635" s="50">
        <f t="shared" si="147"/>
        <v>2059.8957733585185</v>
      </c>
      <c r="L635" s="50">
        <f t="shared" si="148"/>
        <v>2281029.9516420383</v>
      </c>
      <c r="M635" s="50"/>
      <c r="N635" s="50">
        <f t="shared" si="135"/>
        <v>2281029.9516420383</v>
      </c>
      <c r="O635" s="114"/>
      <c r="P635" s="95"/>
      <c r="Q635" s="95"/>
      <c r="R635" s="33"/>
      <c r="S635" s="33"/>
    </row>
    <row r="636" spans="1:19" s="31" customFormat="1" x14ac:dyDescent="0.25">
      <c r="A636" s="35"/>
      <c r="B636" s="51" t="s">
        <v>440</v>
      </c>
      <c r="C636" s="35">
        <v>4</v>
      </c>
      <c r="D636" s="55">
        <v>5.9548000000000005</v>
      </c>
      <c r="E636" s="102">
        <v>706</v>
      </c>
      <c r="F636" s="181">
        <v>316498</v>
      </c>
      <c r="G636" s="41">
        <v>100</v>
      </c>
      <c r="H636" s="50">
        <f t="shared" si="146"/>
        <v>316498</v>
      </c>
      <c r="I636" s="50">
        <f t="shared" si="145"/>
        <v>0</v>
      </c>
      <c r="J636" s="50">
        <f t="shared" si="140"/>
        <v>448.2974504249292</v>
      </c>
      <c r="K636" s="50">
        <f t="shared" si="147"/>
        <v>1949.4740889503023</v>
      </c>
      <c r="L636" s="50">
        <f t="shared" si="148"/>
        <v>1832313.6962416181</v>
      </c>
      <c r="M636" s="50"/>
      <c r="N636" s="50">
        <f t="shared" si="135"/>
        <v>1832313.6962416181</v>
      </c>
      <c r="O636" s="114"/>
      <c r="P636" s="95"/>
      <c r="Q636" s="95"/>
      <c r="R636" s="33"/>
      <c r="S636" s="33"/>
    </row>
    <row r="637" spans="1:19" s="31" customFormat="1" x14ac:dyDescent="0.25">
      <c r="A637" s="35"/>
      <c r="B637" s="51" t="s">
        <v>441</v>
      </c>
      <c r="C637" s="35">
        <v>4</v>
      </c>
      <c r="D637" s="55">
        <v>8.7255999999999982</v>
      </c>
      <c r="E637" s="102">
        <v>512</v>
      </c>
      <c r="F637" s="181">
        <v>328479.09999999998</v>
      </c>
      <c r="G637" s="41">
        <v>100</v>
      </c>
      <c r="H637" s="50">
        <f t="shared" si="146"/>
        <v>328479.09999999998</v>
      </c>
      <c r="I637" s="50">
        <f t="shared" si="145"/>
        <v>0</v>
      </c>
      <c r="J637" s="50">
        <f t="shared" si="140"/>
        <v>641.56074218749995</v>
      </c>
      <c r="K637" s="50">
        <f t="shared" si="147"/>
        <v>1756.2107971877315</v>
      </c>
      <c r="L637" s="50">
        <f t="shared" si="148"/>
        <v>1633025.5510900295</v>
      </c>
      <c r="M637" s="50"/>
      <c r="N637" s="50">
        <f t="shared" si="135"/>
        <v>1633025.5510900295</v>
      </c>
      <c r="O637" s="114"/>
      <c r="P637" s="95"/>
      <c r="Q637" s="95"/>
      <c r="R637" s="33"/>
      <c r="S637" s="33"/>
    </row>
    <row r="638" spans="1:19" s="31" customFormat="1" x14ac:dyDescent="0.25">
      <c r="A638" s="35"/>
      <c r="B638" s="51" t="s">
        <v>442</v>
      </c>
      <c r="C638" s="35">
        <v>4</v>
      </c>
      <c r="D638" s="55">
        <v>37.560200000000002</v>
      </c>
      <c r="E638" s="102">
        <v>2352</v>
      </c>
      <c r="F638" s="181">
        <v>1366698.2</v>
      </c>
      <c r="G638" s="41">
        <v>100</v>
      </c>
      <c r="H638" s="50">
        <f t="shared" si="146"/>
        <v>1366698.2</v>
      </c>
      <c r="I638" s="50">
        <f t="shared" si="145"/>
        <v>0</v>
      </c>
      <c r="J638" s="50">
        <f t="shared" si="140"/>
        <v>581.07916666666665</v>
      </c>
      <c r="K638" s="50">
        <f t="shared" si="147"/>
        <v>1816.6923727085648</v>
      </c>
      <c r="L638" s="50">
        <f t="shared" si="148"/>
        <v>2419862.921096724</v>
      </c>
      <c r="M638" s="50"/>
      <c r="N638" s="50">
        <f t="shared" si="135"/>
        <v>2419862.921096724</v>
      </c>
      <c r="O638" s="114"/>
      <c r="P638" s="95"/>
      <c r="Q638" s="95"/>
      <c r="R638" s="33"/>
      <c r="S638" s="33"/>
    </row>
    <row r="639" spans="1:19" s="31" customFormat="1" x14ac:dyDescent="0.25">
      <c r="A639" s="35"/>
      <c r="B639" s="51" t="s">
        <v>443</v>
      </c>
      <c r="C639" s="35">
        <v>4</v>
      </c>
      <c r="D639" s="55">
        <v>16.395299999999999</v>
      </c>
      <c r="E639" s="102">
        <v>920</v>
      </c>
      <c r="F639" s="181">
        <v>521435.5</v>
      </c>
      <c r="G639" s="41">
        <v>100</v>
      </c>
      <c r="H639" s="50">
        <f t="shared" si="146"/>
        <v>521435.5</v>
      </c>
      <c r="I639" s="50">
        <f t="shared" si="145"/>
        <v>0</v>
      </c>
      <c r="J639" s="50">
        <f t="shared" si="140"/>
        <v>566.77771739130435</v>
      </c>
      <c r="K639" s="50">
        <f t="shared" si="147"/>
        <v>1830.9938219839271</v>
      </c>
      <c r="L639" s="50">
        <f t="shared" si="148"/>
        <v>1864960.4744607406</v>
      </c>
      <c r="M639" s="50"/>
      <c r="N639" s="50">
        <f t="shared" si="135"/>
        <v>1864960.4744607406</v>
      </c>
      <c r="O639" s="114"/>
      <c r="P639" s="95"/>
      <c r="Q639" s="95"/>
      <c r="R639" s="33"/>
      <c r="S639" s="33"/>
    </row>
    <row r="640" spans="1:19" s="31" customFormat="1" x14ac:dyDescent="0.25">
      <c r="A640" s="35"/>
      <c r="B640" s="51" t="s">
        <v>444</v>
      </c>
      <c r="C640" s="35">
        <v>4</v>
      </c>
      <c r="D640" s="55">
        <v>13.850899999999999</v>
      </c>
      <c r="E640" s="102">
        <v>648</v>
      </c>
      <c r="F640" s="181">
        <v>691907.9</v>
      </c>
      <c r="G640" s="41">
        <v>100</v>
      </c>
      <c r="H640" s="50">
        <f t="shared" si="146"/>
        <v>691907.9</v>
      </c>
      <c r="I640" s="50">
        <f t="shared" si="145"/>
        <v>0</v>
      </c>
      <c r="J640" s="50">
        <f t="shared" si="140"/>
        <v>1067.7591049382715</v>
      </c>
      <c r="K640" s="50">
        <f t="shared" si="147"/>
        <v>1330.0124344369599</v>
      </c>
      <c r="L640" s="50">
        <f t="shared" si="148"/>
        <v>1360220.9767738248</v>
      </c>
      <c r="M640" s="50"/>
      <c r="N640" s="50">
        <f t="shared" si="135"/>
        <v>1360220.9767738248</v>
      </c>
      <c r="O640" s="114"/>
      <c r="P640" s="95"/>
      <c r="Q640" s="95"/>
      <c r="R640" s="33"/>
      <c r="S640" s="33"/>
    </row>
    <row r="641" spans="1:19" s="31" customFormat="1" x14ac:dyDescent="0.25">
      <c r="A641" s="35"/>
      <c r="B641" s="51" t="s">
        <v>445</v>
      </c>
      <c r="C641" s="35">
        <v>4</v>
      </c>
      <c r="D641" s="55">
        <v>23.948</v>
      </c>
      <c r="E641" s="102">
        <v>1253</v>
      </c>
      <c r="F641" s="181">
        <v>1304721.5</v>
      </c>
      <c r="G641" s="41">
        <v>100</v>
      </c>
      <c r="H641" s="50">
        <f t="shared" si="146"/>
        <v>1304721.5</v>
      </c>
      <c r="I641" s="50">
        <f t="shared" si="145"/>
        <v>0</v>
      </c>
      <c r="J641" s="50">
        <f t="shared" si="140"/>
        <v>1041.278132482043</v>
      </c>
      <c r="K641" s="50">
        <f t="shared" si="147"/>
        <v>1356.4934068931884</v>
      </c>
      <c r="L641" s="50">
        <f t="shared" si="148"/>
        <v>1628008.6120316847</v>
      </c>
      <c r="M641" s="50"/>
      <c r="N641" s="50">
        <f t="shared" si="135"/>
        <v>1628008.6120316847</v>
      </c>
      <c r="O641" s="114"/>
      <c r="P641" s="95"/>
      <c r="Q641" s="95"/>
      <c r="R641" s="33"/>
      <c r="S641" s="33"/>
    </row>
    <row r="642" spans="1:19" s="31" customFormat="1" x14ac:dyDescent="0.25">
      <c r="A642" s="35"/>
      <c r="B642" s="51" t="s">
        <v>446</v>
      </c>
      <c r="C642" s="35">
        <v>4</v>
      </c>
      <c r="D642" s="55">
        <v>21.0716</v>
      </c>
      <c r="E642" s="102">
        <v>1261</v>
      </c>
      <c r="F642" s="181">
        <v>573975.19999999995</v>
      </c>
      <c r="G642" s="41">
        <v>100</v>
      </c>
      <c r="H642" s="50">
        <f t="shared" si="146"/>
        <v>573975.19999999995</v>
      </c>
      <c r="I642" s="50">
        <f t="shared" si="145"/>
        <v>0</v>
      </c>
      <c r="J642" s="50">
        <f t="shared" si="140"/>
        <v>455.17462331482949</v>
      </c>
      <c r="K642" s="50">
        <f t="shared" si="147"/>
        <v>1942.596916060402</v>
      </c>
      <c r="L642" s="50">
        <f t="shared" si="148"/>
        <v>2088117.5507433962</v>
      </c>
      <c r="M642" s="50"/>
      <c r="N642" s="50">
        <f t="shared" ref="N642:N705" si="149">L642+M642</f>
        <v>2088117.5507433962</v>
      </c>
      <c r="O642" s="114"/>
      <c r="P642" s="95"/>
      <c r="Q642" s="95"/>
      <c r="R642" s="33"/>
      <c r="S642" s="33"/>
    </row>
    <row r="643" spans="1:19" s="31" customFormat="1" x14ac:dyDescent="0.25">
      <c r="A643" s="35"/>
      <c r="B643" s="51" t="s">
        <v>447</v>
      </c>
      <c r="C643" s="35">
        <v>4</v>
      </c>
      <c r="D643" s="55">
        <v>22.115600000000001</v>
      </c>
      <c r="E643" s="102">
        <v>1575</v>
      </c>
      <c r="F643" s="181">
        <v>811282.1</v>
      </c>
      <c r="G643" s="41">
        <v>100</v>
      </c>
      <c r="H643" s="50">
        <f t="shared" si="146"/>
        <v>811282.1</v>
      </c>
      <c r="I643" s="50">
        <f t="shared" si="145"/>
        <v>0</v>
      </c>
      <c r="J643" s="50">
        <f t="shared" si="140"/>
        <v>515.09974603174601</v>
      </c>
      <c r="K643" s="50">
        <f t="shared" si="147"/>
        <v>1882.6717933434854</v>
      </c>
      <c r="L643" s="50">
        <f t="shared" si="148"/>
        <v>2142005.8474128414</v>
      </c>
      <c r="M643" s="50"/>
      <c r="N643" s="50">
        <f t="shared" si="149"/>
        <v>2142005.8474128414</v>
      </c>
      <c r="O643" s="114"/>
      <c r="P643" s="95"/>
      <c r="Q643" s="95"/>
      <c r="R643" s="33"/>
      <c r="S643" s="33"/>
    </row>
    <row r="644" spans="1:19" s="31" customFormat="1" x14ac:dyDescent="0.25">
      <c r="A644" s="35"/>
      <c r="B644" s="51" t="s">
        <v>448</v>
      </c>
      <c r="C644" s="35">
        <v>4</v>
      </c>
      <c r="D644" s="55">
        <v>43.943700000000007</v>
      </c>
      <c r="E644" s="102">
        <v>1721</v>
      </c>
      <c r="F644" s="181">
        <v>793025.9</v>
      </c>
      <c r="G644" s="41">
        <v>100</v>
      </c>
      <c r="H644" s="50">
        <f t="shared" si="146"/>
        <v>793025.9</v>
      </c>
      <c r="I644" s="50">
        <f t="shared" si="145"/>
        <v>0</v>
      </c>
      <c r="J644" s="50">
        <f t="shared" si="140"/>
        <v>460.79366647298082</v>
      </c>
      <c r="K644" s="50">
        <f t="shared" si="147"/>
        <v>1936.9778729022505</v>
      </c>
      <c r="L644" s="50">
        <f t="shared" si="148"/>
        <v>2362764.193639691</v>
      </c>
      <c r="M644" s="50"/>
      <c r="N644" s="50">
        <f t="shared" si="149"/>
        <v>2362764.193639691</v>
      </c>
      <c r="O644" s="114"/>
      <c r="P644" s="95"/>
      <c r="Q644" s="95"/>
      <c r="R644" s="33"/>
      <c r="S644" s="33"/>
    </row>
    <row r="645" spans="1:19" s="31" customFormat="1" x14ac:dyDescent="0.25">
      <c r="A645" s="35"/>
      <c r="B645" s="51" t="s">
        <v>860</v>
      </c>
      <c r="C645" s="35">
        <v>3</v>
      </c>
      <c r="D645" s="55">
        <v>92.032000000000011</v>
      </c>
      <c r="E645" s="102">
        <v>7661</v>
      </c>
      <c r="F645" s="181">
        <v>31409358.5</v>
      </c>
      <c r="G645" s="41">
        <v>50</v>
      </c>
      <c r="H645" s="50">
        <f t="shared" si="146"/>
        <v>15704679.25</v>
      </c>
      <c r="I645" s="50">
        <f t="shared" si="145"/>
        <v>15704679.25</v>
      </c>
      <c r="J645" s="50">
        <f t="shared" si="140"/>
        <v>4099.9032110690514</v>
      </c>
      <c r="K645" s="50">
        <f t="shared" si="147"/>
        <v>-1702.13167169382</v>
      </c>
      <c r="L645" s="50">
        <f t="shared" si="148"/>
        <v>2902444.2884483803</v>
      </c>
      <c r="M645" s="50"/>
      <c r="N645" s="50">
        <f t="shared" si="149"/>
        <v>2902444.2884483803</v>
      </c>
      <c r="O645" s="114"/>
      <c r="P645" s="95"/>
      <c r="Q645" s="95"/>
      <c r="R645" s="33"/>
      <c r="S645" s="33"/>
    </row>
    <row r="646" spans="1:19" s="31" customFormat="1" x14ac:dyDescent="0.25">
      <c r="A646" s="35"/>
      <c r="B646" s="51" t="s">
        <v>449</v>
      </c>
      <c r="C646" s="35">
        <v>4</v>
      </c>
      <c r="D646" s="55">
        <v>38.2607</v>
      </c>
      <c r="E646" s="102">
        <v>1865</v>
      </c>
      <c r="F646" s="181">
        <v>1053955.6000000001</v>
      </c>
      <c r="G646" s="41">
        <v>100</v>
      </c>
      <c r="H646" s="50">
        <f t="shared" si="146"/>
        <v>1053955.6000000001</v>
      </c>
      <c r="I646" s="50">
        <f t="shared" si="145"/>
        <v>0</v>
      </c>
      <c r="J646" s="50">
        <f t="shared" si="140"/>
        <v>565.12364611260057</v>
      </c>
      <c r="K646" s="50">
        <f t="shared" si="147"/>
        <v>1832.647893262631</v>
      </c>
      <c r="L646" s="50">
        <f t="shared" si="148"/>
        <v>2287916.5661453349</v>
      </c>
      <c r="M646" s="50"/>
      <c r="N646" s="50">
        <f t="shared" si="149"/>
        <v>2287916.5661453349</v>
      </c>
      <c r="O646" s="114"/>
      <c r="P646" s="95"/>
      <c r="Q646" s="95"/>
      <c r="R646" s="33"/>
      <c r="S646" s="33"/>
    </row>
    <row r="647" spans="1:19" s="31" customFormat="1" x14ac:dyDescent="0.25">
      <c r="A647" s="35"/>
      <c r="B647" s="51" t="s">
        <v>450</v>
      </c>
      <c r="C647" s="35">
        <v>4</v>
      </c>
      <c r="D647" s="55">
        <v>12.4343</v>
      </c>
      <c r="E647" s="102">
        <v>953</v>
      </c>
      <c r="F647" s="181">
        <v>1251382.3</v>
      </c>
      <c r="G647" s="41">
        <v>100</v>
      </c>
      <c r="H647" s="50">
        <f t="shared" si="146"/>
        <v>1251382.3</v>
      </c>
      <c r="I647" s="50">
        <f t="shared" si="145"/>
        <v>0</v>
      </c>
      <c r="J647" s="50">
        <f t="shared" si="140"/>
        <v>1313.0979013641133</v>
      </c>
      <c r="K647" s="50">
        <f t="shared" si="147"/>
        <v>1084.6736380111181</v>
      </c>
      <c r="L647" s="50">
        <f t="shared" si="148"/>
        <v>1246184.8496345074</v>
      </c>
      <c r="M647" s="50"/>
      <c r="N647" s="50">
        <f t="shared" si="149"/>
        <v>1246184.8496345074</v>
      </c>
      <c r="O647" s="114"/>
      <c r="P647" s="95"/>
      <c r="Q647" s="95"/>
      <c r="R647" s="33"/>
      <c r="S647" s="33"/>
    </row>
    <row r="648" spans="1:19" s="31" customFormat="1" x14ac:dyDescent="0.25">
      <c r="A648" s="35"/>
      <c r="B648" s="51" t="s">
        <v>451</v>
      </c>
      <c r="C648" s="35">
        <v>4</v>
      </c>
      <c r="D648" s="55">
        <v>31.216500000000003</v>
      </c>
      <c r="E648" s="102">
        <v>1538</v>
      </c>
      <c r="F648" s="181">
        <v>779809.2</v>
      </c>
      <c r="G648" s="41">
        <v>100</v>
      </c>
      <c r="H648" s="50">
        <f t="shared" si="146"/>
        <v>779809.2</v>
      </c>
      <c r="I648" s="50">
        <f t="shared" si="145"/>
        <v>0</v>
      </c>
      <c r="J648" s="50">
        <f t="shared" si="140"/>
        <v>507.02808842652792</v>
      </c>
      <c r="K648" s="50">
        <f t="shared" si="147"/>
        <v>1890.7434509487034</v>
      </c>
      <c r="L648" s="50">
        <f t="shared" si="148"/>
        <v>2192269.9323844411</v>
      </c>
      <c r="M648" s="50"/>
      <c r="N648" s="50">
        <f t="shared" si="149"/>
        <v>2192269.9323844411</v>
      </c>
      <c r="O648" s="114"/>
      <c r="P648" s="95"/>
      <c r="Q648" s="95"/>
      <c r="R648" s="33"/>
      <c r="S648" s="33"/>
    </row>
    <row r="649" spans="1:19" s="31" customFormat="1" x14ac:dyDescent="0.25">
      <c r="A649" s="35"/>
      <c r="B649" s="51" t="s">
        <v>452</v>
      </c>
      <c r="C649" s="35">
        <v>4</v>
      </c>
      <c r="D649" s="55">
        <v>21.7347</v>
      </c>
      <c r="E649" s="102">
        <v>1342</v>
      </c>
      <c r="F649" s="181">
        <v>608585.80000000005</v>
      </c>
      <c r="G649" s="41">
        <v>100</v>
      </c>
      <c r="H649" s="50">
        <f t="shared" si="146"/>
        <v>608585.80000000005</v>
      </c>
      <c r="I649" s="50">
        <f t="shared" si="145"/>
        <v>0</v>
      </c>
      <c r="J649" s="50">
        <f t="shared" si="140"/>
        <v>453.49165424739198</v>
      </c>
      <c r="K649" s="50">
        <f t="shared" si="147"/>
        <v>1944.2798851278394</v>
      </c>
      <c r="L649" s="50">
        <f t="shared" si="148"/>
        <v>2118294.3811388416</v>
      </c>
      <c r="M649" s="50"/>
      <c r="N649" s="50">
        <f t="shared" si="149"/>
        <v>2118294.3811388416</v>
      </c>
      <c r="O649" s="114"/>
      <c r="P649" s="95"/>
      <c r="Q649" s="95"/>
      <c r="R649" s="33"/>
      <c r="S649" s="33"/>
    </row>
    <row r="650" spans="1:19" s="31" customFormat="1" x14ac:dyDescent="0.25">
      <c r="A650" s="35"/>
      <c r="B650" s="51" t="s">
        <v>803</v>
      </c>
      <c r="C650" s="35">
        <v>4</v>
      </c>
      <c r="D650" s="55">
        <v>56.6937</v>
      </c>
      <c r="E650" s="102">
        <v>3665</v>
      </c>
      <c r="F650" s="181">
        <v>2088213.4</v>
      </c>
      <c r="G650" s="41">
        <v>100</v>
      </c>
      <c r="H650" s="50">
        <f t="shared" si="146"/>
        <v>2088213.4</v>
      </c>
      <c r="I650" s="50">
        <f t="shared" si="145"/>
        <v>0</v>
      </c>
      <c r="J650" s="50">
        <f t="shared" si="140"/>
        <v>569.77173260572988</v>
      </c>
      <c r="K650" s="50">
        <f t="shared" si="147"/>
        <v>1827.9998067695014</v>
      </c>
      <c r="L650" s="50">
        <f t="shared" si="148"/>
        <v>2946797.4703157758</v>
      </c>
      <c r="M650" s="50"/>
      <c r="N650" s="50">
        <f t="shared" si="149"/>
        <v>2946797.4703157758</v>
      </c>
      <c r="O650" s="114"/>
      <c r="P650" s="95"/>
      <c r="Q650" s="95"/>
      <c r="R650" s="33"/>
      <c r="S650" s="33"/>
    </row>
    <row r="651" spans="1:19" s="31" customFormat="1" x14ac:dyDescent="0.25">
      <c r="A651" s="35"/>
      <c r="B651" s="51" t="s">
        <v>453</v>
      </c>
      <c r="C651" s="35">
        <v>4</v>
      </c>
      <c r="D651" s="55">
        <v>13.955799999999998</v>
      </c>
      <c r="E651" s="102">
        <v>589</v>
      </c>
      <c r="F651" s="181">
        <v>452626.3</v>
      </c>
      <c r="G651" s="41">
        <v>100</v>
      </c>
      <c r="H651" s="50">
        <f t="shared" si="146"/>
        <v>452626.3</v>
      </c>
      <c r="I651" s="50">
        <f t="shared" si="145"/>
        <v>0</v>
      </c>
      <c r="J651" s="50">
        <f t="shared" si="140"/>
        <v>768.46570458404074</v>
      </c>
      <c r="K651" s="50">
        <f t="shared" si="147"/>
        <v>1629.3058347911906</v>
      </c>
      <c r="L651" s="50">
        <f t="shared" si="148"/>
        <v>1585378.477636727</v>
      </c>
      <c r="M651" s="50"/>
      <c r="N651" s="50">
        <f t="shared" si="149"/>
        <v>1585378.477636727</v>
      </c>
      <c r="O651" s="114"/>
      <c r="P651" s="95"/>
      <c r="Q651" s="95"/>
      <c r="R651" s="33"/>
      <c r="S651" s="33"/>
    </row>
    <row r="652" spans="1:19" s="31" customFormat="1" x14ac:dyDescent="0.25">
      <c r="A652" s="35"/>
      <c r="B652" s="51" t="s">
        <v>454</v>
      </c>
      <c r="C652" s="35">
        <v>4</v>
      </c>
      <c r="D652" s="55">
        <v>18.394200000000001</v>
      </c>
      <c r="E652" s="102">
        <v>1069</v>
      </c>
      <c r="F652" s="181">
        <v>542575</v>
      </c>
      <c r="G652" s="41">
        <v>100</v>
      </c>
      <c r="H652" s="50">
        <f t="shared" si="146"/>
        <v>542575</v>
      </c>
      <c r="I652" s="50">
        <f t="shared" si="145"/>
        <v>0</v>
      </c>
      <c r="J652" s="50">
        <f t="shared" si="140"/>
        <v>507.55378858746491</v>
      </c>
      <c r="K652" s="50">
        <f t="shared" si="147"/>
        <v>1890.2177507877666</v>
      </c>
      <c r="L652" s="50">
        <f t="shared" si="148"/>
        <v>1970677.7163963967</v>
      </c>
      <c r="M652" s="50"/>
      <c r="N652" s="50">
        <f t="shared" si="149"/>
        <v>1970677.7163963967</v>
      </c>
      <c r="O652" s="114"/>
      <c r="P652" s="95"/>
      <c r="Q652" s="95"/>
      <c r="R652" s="33"/>
      <c r="S652" s="33"/>
    </row>
    <row r="653" spans="1:19" s="31" customFormat="1" x14ac:dyDescent="0.25">
      <c r="A653" s="35"/>
      <c r="B653" s="4"/>
      <c r="C653" s="4"/>
      <c r="D653" s="55">
        <v>0</v>
      </c>
      <c r="E653" s="104"/>
      <c r="F653" s="42"/>
      <c r="G653" s="41"/>
      <c r="H653" s="42"/>
      <c r="I653" s="32"/>
      <c r="J653" s="32"/>
      <c r="K653" s="50"/>
      <c r="L653" s="50"/>
      <c r="M653" s="50"/>
      <c r="N653" s="50"/>
      <c r="O653" s="114"/>
      <c r="P653" s="95"/>
      <c r="Q653" s="95"/>
      <c r="R653" s="33"/>
      <c r="S653" s="33"/>
    </row>
    <row r="654" spans="1:19" s="31" customFormat="1" x14ac:dyDescent="0.25">
      <c r="A654" s="30" t="s">
        <v>455</v>
      </c>
      <c r="B654" s="43" t="s">
        <v>2</v>
      </c>
      <c r="C654" s="44"/>
      <c r="D654" s="3">
        <v>597.46979999999985</v>
      </c>
      <c r="E654" s="105">
        <f>E655</f>
        <v>37257</v>
      </c>
      <c r="F654" s="37">
        <f t="shared" ref="F654" si="150">F656</f>
        <v>0</v>
      </c>
      <c r="G654" s="37"/>
      <c r="H654" s="37">
        <f>H656</f>
        <v>6506387.0999999996</v>
      </c>
      <c r="I654" s="37">
        <f>I656</f>
        <v>-6506387.0999999996</v>
      </c>
      <c r="J654" s="37"/>
      <c r="K654" s="50"/>
      <c r="L654" s="50"/>
      <c r="M654" s="46">
        <f>M656</f>
        <v>16533073.448043305</v>
      </c>
      <c r="N654" s="37">
        <f t="shared" si="149"/>
        <v>16533073.448043305</v>
      </c>
      <c r="O654" s="114"/>
      <c r="P654" s="95"/>
      <c r="Q654" s="95"/>
      <c r="R654" s="33"/>
      <c r="S654" s="33"/>
    </row>
    <row r="655" spans="1:19" s="31" customFormat="1" x14ac:dyDescent="0.25">
      <c r="A655" s="30" t="s">
        <v>455</v>
      </c>
      <c r="B655" s="43" t="s">
        <v>3</v>
      </c>
      <c r="C655" s="44"/>
      <c r="D655" s="3">
        <v>597.46979999999985</v>
      </c>
      <c r="E655" s="105">
        <f>SUM(E657:E677)</f>
        <v>37257</v>
      </c>
      <c r="F655" s="37">
        <f t="shared" ref="F655" si="151">SUM(F657:F677)</f>
        <v>52452915.800000004</v>
      </c>
      <c r="G655" s="37"/>
      <c r="H655" s="37">
        <f>SUM(H657:H677)</f>
        <v>39440141.600000001</v>
      </c>
      <c r="I655" s="37">
        <f>SUM(I657:I677)</f>
        <v>13012774.199999999</v>
      </c>
      <c r="J655" s="37"/>
      <c r="K655" s="50"/>
      <c r="L655" s="37">
        <f>SUM(L657:L677)</f>
        <v>41587561.186046883</v>
      </c>
      <c r="M655" s="50"/>
      <c r="N655" s="37">
        <f t="shared" si="149"/>
        <v>41587561.186046883</v>
      </c>
      <c r="O655" s="114"/>
      <c r="P655" s="95"/>
      <c r="Q655" s="95"/>
      <c r="R655" s="33"/>
      <c r="S655" s="33"/>
    </row>
    <row r="656" spans="1:19" s="31" customFormat="1" x14ac:dyDescent="0.25">
      <c r="A656" s="35"/>
      <c r="B656" s="51" t="s">
        <v>26</v>
      </c>
      <c r="C656" s="35">
        <v>2</v>
      </c>
      <c r="D656" s="55">
        <v>0</v>
      </c>
      <c r="E656" s="108"/>
      <c r="F656" s="50"/>
      <c r="G656" s="41">
        <v>25</v>
      </c>
      <c r="H656" s="50">
        <f>F673*G656/100</f>
        <v>6506387.0999999996</v>
      </c>
      <c r="I656" s="50">
        <f t="shared" ref="I656:I677" si="152">F656-H656</f>
        <v>-6506387.0999999996</v>
      </c>
      <c r="J656" s="50"/>
      <c r="K656" s="50"/>
      <c r="L656" s="50"/>
      <c r="M656" s="50">
        <f>($L$7*$L$8*E654/$L$10)+($L$7*$L$9*D654/$L$11)</f>
        <v>16533073.448043305</v>
      </c>
      <c r="N656" s="50">
        <f t="shared" si="149"/>
        <v>16533073.448043305</v>
      </c>
      <c r="O656" s="114"/>
      <c r="P656" s="95"/>
      <c r="Q656" s="95"/>
      <c r="R656" s="33"/>
      <c r="S656" s="33"/>
    </row>
    <row r="657" spans="1:19" s="31" customFormat="1" x14ac:dyDescent="0.25">
      <c r="A657" s="35"/>
      <c r="B657" s="51" t="s">
        <v>456</v>
      </c>
      <c r="C657" s="35">
        <v>4</v>
      </c>
      <c r="D657" s="55">
        <v>54.386200000000002</v>
      </c>
      <c r="E657" s="102">
        <v>2175</v>
      </c>
      <c r="F657" s="182">
        <v>3273475.9</v>
      </c>
      <c r="G657" s="41">
        <v>100</v>
      </c>
      <c r="H657" s="50">
        <f t="shared" ref="H657:H677" si="153">F657*G657/100</f>
        <v>3273475.9</v>
      </c>
      <c r="I657" s="50">
        <f t="shared" si="152"/>
        <v>0</v>
      </c>
      <c r="J657" s="50">
        <f t="shared" si="140"/>
        <v>1505.0463908045976</v>
      </c>
      <c r="K657" s="50">
        <f t="shared" ref="K657:K677" si="154">$J$11*$J$19-J657</f>
        <v>892.72514857063379</v>
      </c>
      <c r="L657" s="50">
        <f t="shared" ref="L657:L677" si="155">IF(K657&gt;0,$J$7*$J$8*(K657/$K$19),0)+$J$7*$J$9*(E657/$E$19)+$J$7*$J$10*(D657/$D$19)</f>
        <v>1718536.6486870628</v>
      </c>
      <c r="M657" s="50"/>
      <c r="N657" s="50">
        <f t="shared" si="149"/>
        <v>1718536.6486870628</v>
      </c>
      <c r="O657" s="114"/>
      <c r="P657" s="95"/>
      <c r="Q657" s="95"/>
      <c r="R657" s="33"/>
      <c r="S657" s="33"/>
    </row>
    <row r="658" spans="1:19" s="31" customFormat="1" x14ac:dyDescent="0.25">
      <c r="A658" s="35"/>
      <c r="B658" s="51" t="s">
        <v>457</v>
      </c>
      <c r="C658" s="35">
        <v>4</v>
      </c>
      <c r="D658" s="55">
        <v>33.314799999999998</v>
      </c>
      <c r="E658" s="102">
        <v>2013</v>
      </c>
      <c r="F658" s="182">
        <v>1111958.8999999999</v>
      </c>
      <c r="G658" s="41">
        <v>100</v>
      </c>
      <c r="H658" s="50">
        <f t="shared" si="153"/>
        <v>1111958.8999999999</v>
      </c>
      <c r="I658" s="50">
        <f t="shared" si="152"/>
        <v>0</v>
      </c>
      <c r="J658" s="50">
        <f t="shared" si="140"/>
        <v>552.38892200695477</v>
      </c>
      <c r="K658" s="50">
        <f t="shared" si="154"/>
        <v>1845.3826173682767</v>
      </c>
      <c r="L658" s="50">
        <f t="shared" si="155"/>
        <v>2313637.6656028596</v>
      </c>
      <c r="M658" s="50"/>
      <c r="N658" s="50">
        <f t="shared" si="149"/>
        <v>2313637.6656028596</v>
      </c>
      <c r="O658" s="114"/>
      <c r="P658" s="95"/>
      <c r="Q658" s="95"/>
      <c r="R658" s="33"/>
      <c r="S658" s="33"/>
    </row>
    <row r="659" spans="1:19" s="31" customFormat="1" x14ac:dyDescent="0.25">
      <c r="A659" s="35"/>
      <c r="B659" s="51" t="s">
        <v>804</v>
      </c>
      <c r="C659" s="35">
        <v>4</v>
      </c>
      <c r="D659" s="55">
        <v>25.285499999999999</v>
      </c>
      <c r="E659" s="102">
        <v>1733</v>
      </c>
      <c r="F659" s="182">
        <v>1463067.4</v>
      </c>
      <c r="G659" s="41">
        <v>100</v>
      </c>
      <c r="H659" s="50">
        <f t="shared" si="153"/>
        <v>1463067.4</v>
      </c>
      <c r="I659" s="50">
        <f t="shared" si="152"/>
        <v>0</v>
      </c>
      <c r="J659" s="50">
        <f t="shared" si="140"/>
        <v>844.23969994229651</v>
      </c>
      <c r="K659" s="50">
        <f t="shared" si="154"/>
        <v>1553.5318394329349</v>
      </c>
      <c r="L659" s="50">
        <f t="shared" si="155"/>
        <v>1942778.8484945646</v>
      </c>
      <c r="M659" s="50"/>
      <c r="N659" s="50">
        <f t="shared" si="149"/>
        <v>1942778.8484945646</v>
      </c>
      <c r="O659" s="114"/>
      <c r="P659" s="95"/>
      <c r="Q659" s="95"/>
      <c r="R659" s="33"/>
      <c r="S659" s="33"/>
    </row>
    <row r="660" spans="1:19" s="31" customFormat="1" x14ac:dyDescent="0.25">
      <c r="A660" s="35"/>
      <c r="B660" s="51" t="s">
        <v>458</v>
      </c>
      <c r="C660" s="35">
        <v>4</v>
      </c>
      <c r="D660" s="55">
        <v>31.523400000000002</v>
      </c>
      <c r="E660" s="102">
        <v>1562</v>
      </c>
      <c r="F660" s="182">
        <v>684481.8</v>
      </c>
      <c r="G660" s="41">
        <v>100</v>
      </c>
      <c r="H660" s="50">
        <f t="shared" si="153"/>
        <v>684481.8</v>
      </c>
      <c r="I660" s="50">
        <f t="shared" si="152"/>
        <v>0</v>
      </c>
      <c r="J660" s="50">
        <f t="shared" si="140"/>
        <v>438.20857874519851</v>
      </c>
      <c r="K660" s="50">
        <f t="shared" si="154"/>
        <v>1959.5629606300329</v>
      </c>
      <c r="L660" s="50">
        <f t="shared" si="155"/>
        <v>2257255.7549939826</v>
      </c>
      <c r="M660" s="50"/>
      <c r="N660" s="50">
        <f t="shared" si="149"/>
        <v>2257255.7549939826</v>
      </c>
      <c r="O660" s="114"/>
      <c r="P660" s="95"/>
      <c r="Q660" s="95"/>
      <c r="R660" s="33"/>
      <c r="S660" s="33"/>
    </row>
    <row r="661" spans="1:19" s="31" customFormat="1" x14ac:dyDescent="0.25">
      <c r="A661" s="35"/>
      <c r="B661" s="51" t="s">
        <v>459</v>
      </c>
      <c r="C661" s="35">
        <v>4</v>
      </c>
      <c r="D661" s="55">
        <v>26.426500000000001</v>
      </c>
      <c r="E661" s="102">
        <v>748</v>
      </c>
      <c r="F661" s="182">
        <v>447659.5</v>
      </c>
      <c r="G661" s="41">
        <v>100</v>
      </c>
      <c r="H661" s="50">
        <f t="shared" si="153"/>
        <v>447659.5</v>
      </c>
      <c r="I661" s="50">
        <f t="shared" si="152"/>
        <v>0</v>
      </c>
      <c r="J661" s="50">
        <f t="shared" si="140"/>
        <v>598.47526737967917</v>
      </c>
      <c r="K661" s="50">
        <f t="shared" si="154"/>
        <v>1799.2962719955522</v>
      </c>
      <c r="L661" s="50">
        <f t="shared" si="155"/>
        <v>1847281.3725252284</v>
      </c>
      <c r="M661" s="50"/>
      <c r="N661" s="50">
        <f t="shared" si="149"/>
        <v>1847281.3725252284</v>
      </c>
      <c r="O661" s="114"/>
      <c r="P661" s="95"/>
      <c r="Q661" s="95"/>
      <c r="R661" s="33"/>
      <c r="S661" s="33"/>
    </row>
    <row r="662" spans="1:19" s="31" customFormat="1" x14ac:dyDescent="0.25">
      <c r="A662" s="35"/>
      <c r="B662" s="51" t="s">
        <v>805</v>
      </c>
      <c r="C662" s="35">
        <v>4</v>
      </c>
      <c r="D662" s="55">
        <v>34.857799999999997</v>
      </c>
      <c r="E662" s="102">
        <v>1170</v>
      </c>
      <c r="F662" s="182">
        <v>994583.5</v>
      </c>
      <c r="G662" s="41">
        <v>100</v>
      </c>
      <c r="H662" s="50">
        <f t="shared" si="153"/>
        <v>994583.5</v>
      </c>
      <c r="I662" s="50">
        <f t="shared" si="152"/>
        <v>0</v>
      </c>
      <c r="J662" s="50">
        <f t="shared" si="140"/>
        <v>850.07136752136751</v>
      </c>
      <c r="K662" s="50">
        <f t="shared" si="154"/>
        <v>1547.700171853864</v>
      </c>
      <c r="L662" s="50">
        <f t="shared" si="155"/>
        <v>1823567.5229866216</v>
      </c>
      <c r="M662" s="50"/>
      <c r="N662" s="50">
        <f t="shared" si="149"/>
        <v>1823567.5229866216</v>
      </c>
      <c r="O662" s="114"/>
      <c r="P662" s="95"/>
      <c r="Q662" s="95"/>
      <c r="R662" s="33"/>
      <c r="S662" s="33"/>
    </row>
    <row r="663" spans="1:19" s="31" customFormat="1" x14ac:dyDescent="0.25">
      <c r="A663" s="35"/>
      <c r="B663" s="51" t="s">
        <v>806</v>
      </c>
      <c r="C663" s="35">
        <v>4</v>
      </c>
      <c r="D663" s="55">
        <v>3.2065000000000001</v>
      </c>
      <c r="E663" s="102">
        <v>671</v>
      </c>
      <c r="F663" s="182">
        <v>507601</v>
      </c>
      <c r="G663" s="41">
        <v>100</v>
      </c>
      <c r="H663" s="50">
        <f t="shared" si="153"/>
        <v>507601</v>
      </c>
      <c r="I663" s="50">
        <f t="shared" si="152"/>
        <v>0</v>
      </c>
      <c r="J663" s="50">
        <f t="shared" si="140"/>
        <v>756.48435171385995</v>
      </c>
      <c r="K663" s="50">
        <f t="shared" si="154"/>
        <v>1641.2871876613715</v>
      </c>
      <c r="L663" s="50">
        <f t="shared" si="155"/>
        <v>1555175.7178838484</v>
      </c>
      <c r="M663" s="50"/>
      <c r="N663" s="50">
        <f t="shared" si="149"/>
        <v>1555175.7178838484</v>
      </c>
      <c r="O663" s="114"/>
      <c r="P663" s="95"/>
      <c r="Q663" s="95"/>
      <c r="R663" s="33"/>
      <c r="S663" s="33"/>
    </row>
    <row r="664" spans="1:19" s="31" customFormat="1" x14ac:dyDescent="0.25">
      <c r="A664" s="35"/>
      <c r="B664" s="51" t="s">
        <v>807</v>
      </c>
      <c r="C664" s="35">
        <v>4</v>
      </c>
      <c r="D664" s="55">
        <v>27.879099999999998</v>
      </c>
      <c r="E664" s="102">
        <v>1013</v>
      </c>
      <c r="F664" s="182">
        <v>801942</v>
      </c>
      <c r="G664" s="41">
        <v>100</v>
      </c>
      <c r="H664" s="50">
        <f t="shared" si="153"/>
        <v>801942</v>
      </c>
      <c r="I664" s="50">
        <f t="shared" si="152"/>
        <v>0</v>
      </c>
      <c r="J664" s="50">
        <f t="shared" si="140"/>
        <v>791.65054294175718</v>
      </c>
      <c r="K664" s="50">
        <f t="shared" si="154"/>
        <v>1606.1209964334744</v>
      </c>
      <c r="L664" s="50">
        <f t="shared" si="155"/>
        <v>1780633.6128963018</v>
      </c>
      <c r="M664" s="50"/>
      <c r="N664" s="50">
        <f t="shared" si="149"/>
        <v>1780633.6128963018</v>
      </c>
      <c r="O664" s="114"/>
      <c r="P664" s="95"/>
      <c r="Q664" s="95"/>
      <c r="R664" s="33"/>
      <c r="S664" s="33"/>
    </row>
    <row r="665" spans="1:19" s="31" customFormat="1" x14ac:dyDescent="0.25">
      <c r="A665" s="35"/>
      <c r="B665" s="51" t="s">
        <v>808</v>
      </c>
      <c r="C665" s="35">
        <v>4</v>
      </c>
      <c r="D665" s="55">
        <v>37.349699999999999</v>
      </c>
      <c r="E665" s="102">
        <v>1491</v>
      </c>
      <c r="F665" s="182">
        <v>1347424.4</v>
      </c>
      <c r="G665" s="41">
        <v>100</v>
      </c>
      <c r="H665" s="50">
        <f t="shared" si="153"/>
        <v>1347424.4</v>
      </c>
      <c r="I665" s="50">
        <f t="shared" si="152"/>
        <v>0</v>
      </c>
      <c r="J665" s="50">
        <f t="shared" ref="J665:J719" si="156">F665/E665</f>
        <v>903.70516431924875</v>
      </c>
      <c r="K665" s="50">
        <f t="shared" si="154"/>
        <v>1494.0663750559827</v>
      </c>
      <c r="L665" s="50">
        <f t="shared" si="155"/>
        <v>1893456.7964874085</v>
      </c>
      <c r="M665" s="50"/>
      <c r="N665" s="50">
        <f t="shared" si="149"/>
        <v>1893456.7964874085</v>
      </c>
      <c r="O665" s="114"/>
      <c r="P665" s="95"/>
      <c r="Q665" s="95"/>
      <c r="R665" s="33"/>
      <c r="S665" s="33"/>
    </row>
    <row r="666" spans="1:19" s="31" customFormat="1" x14ac:dyDescent="0.25">
      <c r="A666" s="35"/>
      <c r="B666" s="51" t="s">
        <v>460</v>
      </c>
      <c r="C666" s="35">
        <v>4</v>
      </c>
      <c r="D666" s="55">
        <v>31.619699999999998</v>
      </c>
      <c r="E666" s="102">
        <v>1264</v>
      </c>
      <c r="F666" s="182">
        <v>857340.7</v>
      </c>
      <c r="G666" s="41">
        <v>100</v>
      </c>
      <c r="H666" s="50">
        <f t="shared" si="153"/>
        <v>857340.7</v>
      </c>
      <c r="I666" s="50">
        <f t="shared" si="152"/>
        <v>0</v>
      </c>
      <c r="J666" s="50">
        <f t="shared" si="156"/>
        <v>678.2758702531645</v>
      </c>
      <c r="K666" s="50">
        <f t="shared" si="154"/>
        <v>1719.4956691220668</v>
      </c>
      <c r="L666" s="50">
        <f t="shared" si="155"/>
        <v>1972009.2139805185</v>
      </c>
      <c r="M666" s="50"/>
      <c r="N666" s="50">
        <f t="shared" si="149"/>
        <v>1972009.2139805185</v>
      </c>
      <c r="O666" s="114"/>
      <c r="P666" s="95"/>
      <c r="Q666" s="95"/>
      <c r="R666" s="33"/>
      <c r="S666" s="33"/>
    </row>
    <row r="667" spans="1:19" s="31" customFormat="1" x14ac:dyDescent="0.25">
      <c r="A667" s="35"/>
      <c r="B667" s="51" t="s">
        <v>461</v>
      </c>
      <c r="C667" s="35">
        <v>4</v>
      </c>
      <c r="D667" s="55">
        <v>31.804299999999998</v>
      </c>
      <c r="E667" s="102">
        <v>1343</v>
      </c>
      <c r="F667" s="182">
        <v>575901.4</v>
      </c>
      <c r="G667" s="41">
        <v>100</v>
      </c>
      <c r="H667" s="50">
        <f t="shared" si="153"/>
        <v>575901.4</v>
      </c>
      <c r="I667" s="50">
        <f t="shared" si="152"/>
        <v>0</v>
      </c>
      <c r="J667" s="50">
        <f t="shared" si="156"/>
        <v>428.81712583767688</v>
      </c>
      <c r="K667" s="50">
        <f t="shared" si="154"/>
        <v>1968.9544135375545</v>
      </c>
      <c r="L667" s="50">
        <f t="shared" si="155"/>
        <v>2199510.6713469885</v>
      </c>
      <c r="M667" s="50"/>
      <c r="N667" s="50">
        <f t="shared" si="149"/>
        <v>2199510.6713469885</v>
      </c>
      <c r="O667" s="114"/>
      <c r="P667" s="95"/>
      <c r="Q667" s="95"/>
      <c r="R667" s="33"/>
      <c r="S667" s="33"/>
    </row>
    <row r="668" spans="1:19" s="31" customFormat="1" x14ac:dyDescent="0.25">
      <c r="A668" s="35"/>
      <c r="B668" s="51" t="s">
        <v>462</v>
      </c>
      <c r="C668" s="35">
        <v>4</v>
      </c>
      <c r="D668" s="55">
        <v>35.480600000000003</v>
      </c>
      <c r="E668" s="102">
        <v>2663</v>
      </c>
      <c r="F668" s="182">
        <v>901303.4</v>
      </c>
      <c r="G668" s="41">
        <v>100</v>
      </c>
      <c r="H668" s="50">
        <f t="shared" si="153"/>
        <v>901303.4</v>
      </c>
      <c r="I668" s="50">
        <f t="shared" si="152"/>
        <v>0</v>
      </c>
      <c r="J668" s="50">
        <f t="shared" si="156"/>
        <v>338.45414945550135</v>
      </c>
      <c r="K668" s="50">
        <f t="shared" si="154"/>
        <v>2059.31738991973</v>
      </c>
      <c r="L668" s="50">
        <f t="shared" si="155"/>
        <v>2699166.2306220108</v>
      </c>
      <c r="M668" s="50"/>
      <c r="N668" s="50">
        <f t="shared" si="149"/>
        <v>2699166.2306220108</v>
      </c>
      <c r="O668" s="114"/>
      <c r="P668" s="95"/>
      <c r="Q668" s="95"/>
      <c r="R668" s="33"/>
      <c r="S668" s="33"/>
    </row>
    <row r="669" spans="1:19" s="31" customFormat="1" x14ac:dyDescent="0.25">
      <c r="A669" s="35"/>
      <c r="B669" s="51" t="s">
        <v>463</v>
      </c>
      <c r="C669" s="35">
        <v>4</v>
      </c>
      <c r="D669" s="55">
        <v>20.279299999999999</v>
      </c>
      <c r="E669" s="102">
        <v>957</v>
      </c>
      <c r="F669" s="182">
        <v>481143.4</v>
      </c>
      <c r="G669" s="41">
        <v>100</v>
      </c>
      <c r="H669" s="50">
        <f t="shared" si="153"/>
        <v>481143.4</v>
      </c>
      <c r="I669" s="50">
        <f t="shared" si="152"/>
        <v>0</v>
      </c>
      <c r="J669" s="50">
        <f t="shared" si="156"/>
        <v>502.76217345872521</v>
      </c>
      <c r="K669" s="50">
        <f t="shared" si="154"/>
        <v>1895.0093659165063</v>
      </c>
      <c r="L669" s="50">
        <f t="shared" si="155"/>
        <v>1951670.7080946118</v>
      </c>
      <c r="M669" s="50"/>
      <c r="N669" s="50">
        <f t="shared" si="149"/>
        <v>1951670.7080946118</v>
      </c>
      <c r="O669" s="114"/>
      <c r="P669" s="95"/>
      <c r="Q669" s="95"/>
      <c r="R669" s="33"/>
      <c r="S669" s="33"/>
    </row>
    <row r="670" spans="1:19" s="31" customFormat="1" x14ac:dyDescent="0.25">
      <c r="A670" s="35"/>
      <c r="B670" s="51" t="s">
        <v>464</v>
      </c>
      <c r="C670" s="35">
        <v>4</v>
      </c>
      <c r="D670" s="55">
        <v>29.5458</v>
      </c>
      <c r="E670" s="102">
        <v>1131</v>
      </c>
      <c r="F670" s="182">
        <v>1157823.6000000001</v>
      </c>
      <c r="G670" s="41">
        <v>100</v>
      </c>
      <c r="H670" s="50">
        <f t="shared" si="153"/>
        <v>1157823.6000000001</v>
      </c>
      <c r="I670" s="50">
        <f t="shared" si="152"/>
        <v>0</v>
      </c>
      <c r="J670" s="50">
        <f t="shared" si="156"/>
        <v>1023.7167108753316</v>
      </c>
      <c r="K670" s="50">
        <f t="shared" si="154"/>
        <v>1374.0548284998999</v>
      </c>
      <c r="L670" s="50">
        <f t="shared" si="155"/>
        <v>1638747.9966717348</v>
      </c>
      <c r="M670" s="50"/>
      <c r="N670" s="50">
        <f t="shared" si="149"/>
        <v>1638747.9966717348</v>
      </c>
      <c r="O670" s="114"/>
      <c r="P670" s="95"/>
      <c r="Q670" s="95"/>
      <c r="R670" s="33"/>
      <c r="S670" s="33"/>
    </row>
    <row r="671" spans="1:19" s="31" customFormat="1" x14ac:dyDescent="0.25">
      <c r="A671" s="35"/>
      <c r="B671" s="51" t="s">
        <v>465</v>
      </c>
      <c r="C671" s="35">
        <v>4</v>
      </c>
      <c r="D671" s="55">
        <v>29.537800000000001</v>
      </c>
      <c r="E671" s="102">
        <v>527</v>
      </c>
      <c r="F671" s="182">
        <v>461045.8</v>
      </c>
      <c r="G671" s="41">
        <v>100</v>
      </c>
      <c r="H671" s="50">
        <f t="shared" si="153"/>
        <v>461045.8</v>
      </c>
      <c r="I671" s="50">
        <f t="shared" si="152"/>
        <v>0</v>
      </c>
      <c r="J671" s="50">
        <f t="shared" si="156"/>
        <v>874.849715370019</v>
      </c>
      <c r="K671" s="50">
        <f t="shared" si="154"/>
        <v>1522.9218240052123</v>
      </c>
      <c r="L671" s="50">
        <f t="shared" si="155"/>
        <v>1574421.0045900787</v>
      </c>
      <c r="M671" s="50"/>
      <c r="N671" s="50">
        <f t="shared" si="149"/>
        <v>1574421.0045900787</v>
      </c>
      <c r="O671" s="114"/>
      <c r="P671" s="95"/>
      <c r="Q671" s="95"/>
      <c r="R671" s="33"/>
      <c r="S671" s="33"/>
    </row>
    <row r="672" spans="1:19" s="31" customFormat="1" x14ac:dyDescent="0.25">
      <c r="A672" s="35"/>
      <c r="B672" s="51" t="s">
        <v>455</v>
      </c>
      <c r="C672" s="35">
        <v>4</v>
      </c>
      <c r="D672" s="55">
        <v>47.218299999999999</v>
      </c>
      <c r="E672" s="102">
        <v>2628</v>
      </c>
      <c r="F672" s="182">
        <v>1340919</v>
      </c>
      <c r="G672" s="41">
        <v>100</v>
      </c>
      <c r="H672" s="50">
        <f t="shared" si="153"/>
        <v>1340919</v>
      </c>
      <c r="I672" s="50">
        <f t="shared" si="152"/>
        <v>0</v>
      </c>
      <c r="J672" s="50">
        <f t="shared" si="156"/>
        <v>510.24315068493149</v>
      </c>
      <c r="K672" s="50">
        <f t="shared" si="154"/>
        <v>1887.5283886902998</v>
      </c>
      <c r="L672" s="50">
        <f t="shared" si="155"/>
        <v>2620208.846469597</v>
      </c>
      <c r="M672" s="50"/>
      <c r="N672" s="50">
        <f t="shared" si="149"/>
        <v>2620208.846469597</v>
      </c>
      <c r="O672" s="114"/>
      <c r="P672" s="95"/>
      <c r="Q672" s="95"/>
      <c r="R672" s="33"/>
      <c r="S672" s="33"/>
    </row>
    <row r="673" spans="1:19" s="31" customFormat="1" x14ac:dyDescent="0.25">
      <c r="A673" s="35"/>
      <c r="B673" s="51" t="s">
        <v>466</v>
      </c>
      <c r="C673" s="35">
        <v>3</v>
      </c>
      <c r="D673" s="55">
        <v>6.2233000000000001</v>
      </c>
      <c r="E673" s="102">
        <v>5489</v>
      </c>
      <c r="F673" s="182">
        <v>26025548.399999999</v>
      </c>
      <c r="G673" s="41">
        <v>50</v>
      </c>
      <c r="H673" s="50">
        <f t="shared" si="153"/>
        <v>13012774.199999999</v>
      </c>
      <c r="I673" s="50">
        <f t="shared" si="152"/>
        <v>13012774.199999999</v>
      </c>
      <c r="J673" s="50">
        <f t="shared" si="156"/>
        <v>4741.4006922936778</v>
      </c>
      <c r="K673" s="50">
        <f t="shared" si="154"/>
        <v>-2343.6291529184464</v>
      </c>
      <c r="L673" s="50">
        <f t="shared" si="155"/>
        <v>1718339.9460465736</v>
      </c>
      <c r="M673" s="50"/>
      <c r="N673" s="50">
        <f t="shared" si="149"/>
        <v>1718339.9460465736</v>
      </c>
      <c r="O673" s="114"/>
      <c r="P673" s="95"/>
      <c r="Q673" s="95"/>
      <c r="R673" s="33"/>
      <c r="S673" s="33"/>
    </row>
    <row r="674" spans="1:19" s="31" customFormat="1" x14ac:dyDescent="0.25">
      <c r="A674" s="35"/>
      <c r="B674" s="51" t="s">
        <v>467</v>
      </c>
      <c r="C674" s="35">
        <v>4</v>
      </c>
      <c r="D674" s="55">
        <v>6.9349000000000007</v>
      </c>
      <c r="E674" s="102">
        <v>4442</v>
      </c>
      <c r="F674" s="182">
        <v>6758418.9000000004</v>
      </c>
      <c r="G674" s="41">
        <v>100</v>
      </c>
      <c r="H674" s="50">
        <f t="shared" si="153"/>
        <v>6758418.9000000004</v>
      </c>
      <c r="I674" s="50">
        <f t="shared" si="152"/>
        <v>0</v>
      </c>
      <c r="J674" s="50">
        <f t="shared" si="156"/>
        <v>1521.4810670868978</v>
      </c>
      <c r="K674" s="50">
        <f t="shared" si="154"/>
        <v>876.2904722883336</v>
      </c>
      <c r="L674" s="50">
        <f t="shared" si="155"/>
        <v>2112325.749917611</v>
      </c>
      <c r="M674" s="50"/>
      <c r="N674" s="50">
        <f t="shared" si="149"/>
        <v>2112325.749917611</v>
      </c>
      <c r="O674" s="114"/>
      <c r="P674" s="95"/>
      <c r="Q674" s="95"/>
      <c r="R674" s="33"/>
      <c r="S674" s="33"/>
    </row>
    <row r="675" spans="1:19" s="31" customFormat="1" x14ac:dyDescent="0.25">
      <c r="A675" s="35"/>
      <c r="B675" s="51" t="s">
        <v>809</v>
      </c>
      <c r="C675" s="35">
        <v>4</v>
      </c>
      <c r="D675" s="55">
        <v>33.140799999999999</v>
      </c>
      <c r="E675" s="102">
        <v>1174</v>
      </c>
      <c r="F675" s="182">
        <v>583606.1</v>
      </c>
      <c r="G675" s="41">
        <v>100</v>
      </c>
      <c r="H675" s="50">
        <f t="shared" si="153"/>
        <v>583606.1</v>
      </c>
      <c r="I675" s="50">
        <f t="shared" si="152"/>
        <v>0</v>
      </c>
      <c r="J675" s="50">
        <f t="shared" si="156"/>
        <v>497.10911413969336</v>
      </c>
      <c r="K675" s="50">
        <f t="shared" si="154"/>
        <v>1900.6624252355382</v>
      </c>
      <c r="L675" s="50">
        <f t="shared" si="155"/>
        <v>2100495.2221628223</v>
      </c>
      <c r="M675" s="50"/>
      <c r="N675" s="50">
        <f t="shared" si="149"/>
        <v>2100495.2221628223</v>
      </c>
      <c r="O675" s="114"/>
      <c r="P675" s="95"/>
      <c r="Q675" s="95"/>
      <c r="R675" s="33"/>
      <c r="S675" s="33"/>
    </row>
    <row r="676" spans="1:19" s="31" customFormat="1" x14ac:dyDescent="0.25">
      <c r="A676" s="35"/>
      <c r="B676" s="51" t="s">
        <v>468</v>
      </c>
      <c r="C676" s="35">
        <v>4</v>
      </c>
      <c r="D676" s="55">
        <v>20.0916</v>
      </c>
      <c r="E676" s="102">
        <v>1095</v>
      </c>
      <c r="F676" s="182">
        <v>502270.7</v>
      </c>
      <c r="G676" s="41">
        <v>100</v>
      </c>
      <c r="H676" s="50">
        <f t="shared" si="153"/>
        <v>502270.7</v>
      </c>
      <c r="I676" s="50">
        <f t="shared" si="152"/>
        <v>0</v>
      </c>
      <c r="J676" s="50">
        <f t="shared" si="156"/>
        <v>458.69470319634706</v>
      </c>
      <c r="K676" s="50">
        <f t="shared" si="154"/>
        <v>1939.0768361788844</v>
      </c>
      <c r="L676" s="50">
        <f t="shared" si="155"/>
        <v>2028508.3243026107</v>
      </c>
      <c r="M676" s="50"/>
      <c r="N676" s="50">
        <f t="shared" si="149"/>
        <v>2028508.3243026107</v>
      </c>
      <c r="O676" s="114"/>
      <c r="P676" s="95"/>
      <c r="Q676" s="95"/>
      <c r="R676" s="33"/>
      <c r="S676" s="33"/>
    </row>
    <row r="677" spans="1:19" s="31" customFormat="1" x14ac:dyDescent="0.25">
      <c r="A677" s="35"/>
      <c r="B677" s="51" t="s">
        <v>145</v>
      </c>
      <c r="C677" s="35">
        <v>4</v>
      </c>
      <c r="D677" s="55">
        <v>31.363900000000001</v>
      </c>
      <c r="E677" s="102">
        <v>1968</v>
      </c>
      <c r="F677" s="182">
        <v>2175400</v>
      </c>
      <c r="G677" s="41">
        <v>100</v>
      </c>
      <c r="H677" s="50">
        <f t="shared" si="153"/>
        <v>2175400</v>
      </c>
      <c r="I677" s="50">
        <f t="shared" si="152"/>
        <v>0</v>
      </c>
      <c r="J677" s="50">
        <f t="shared" si="156"/>
        <v>1105.3861788617887</v>
      </c>
      <c r="K677" s="50">
        <f t="shared" si="154"/>
        <v>1292.3853605134427</v>
      </c>
      <c r="L677" s="50">
        <f t="shared" si="155"/>
        <v>1839833.3312838476</v>
      </c>
      <c r="M677" s="50"/>
      <c r="N677" s="50">
        <f t="shared" si="149"/>
        <v>1839833.3312838476</v>
      </c>
      <c r="O677" s="114"/>
      <c r="P677" s="95"/>
      <c r="Q677" s="95"/>
      <c r="R677" s="33"/>
      <c r="S677" s="33"/>
    </row>
    <row r="678" spans="1:19" s="31" customFormat="1" x14ac:dyDescent="0.25">
      <c r="A678" s="35"/>
      <c r="B678" s="4"/>
      <c r="C678" s="4"/>
      <c r="D678" s="55"/>
      <c r="E678" s="104"/>
      <c r="F678" s="42"/>
      <c r="G678" s="41"/>
      <c r="H678" s="42"/>
      <c r="I678" s="32"/>
      <c r="J678" s="32"/>
      <c r="K678" s="50"/>
      <c r="L678" s="50"/>
      <c r="M678" s="50"/>
      <c r="N678" s="50"/>
      <c r="O678" s="114"/>
      <c r="P678" s="95"/>
      <c r="Q678" s="95"/>
      <c r="R678" s="33"/>
      <c r="S678" s="33"/>
    </row>
    <row r="679" spans="1:19" s="31" customFormat="1" x14ac:dyDescent="0.25">
      <c r="A679" s="30" t="s">
        <v>469</v>
      </c>
      <c r="B679" s="43" t="s">
        <v>2</v>
      </c>
      <c r="C679" s="44"/>
      <c r="D679" s="3">
        <v>1228.3134999999997</v>
      </c>
      <c r="E679" s="105">
        <f>E680</f>
        <v>75228</v>
      </c>
      <c r="F679" s="37">
        <f t="shared" ref="F679" si="157">F681</f>
        <v>0</v>
      </c>
      <c r="G679" s="37"/>
      <c r="H679" s="37">
        <f>H681</f>
        <v>33127571.100000001</v>
      </c>
      <c r="I679" s="37">
        <f>I681</f>
        <v>-33127571.100000001</v>
      </c>
      <c r="J679" s="37"/>
      <c r="K679" s="50"/>
      <c r="L679" s="50"/>
      <c r="M679" s="46">
        <f>M681</f>
        <v>33609913.539558917</v>
      </c>
      <c r="N679" s="37">
        <f t="shared" si="149"/>
        <v>33609913.539558917</v>
      </c>
      <c r="O679" s="114"/>
      <c r="P679" s="95"/>
      <c r="Q679" s="95"/>
      <c r="R679" s="33"/>
      <c r="S679" s="33"/>
    </row>
    <row r="680" spans="1:19" s="31" customFormat="1" x14ac:dyDescent="0.25">
      <c r="A680" s="30" t="s">
        <v>469</v>
      </c>
      <c r="B680" s="43" t="s">
        <v>3</v>
      </c>
      <c r="C680" s="44"/>
      <c r="D680" s="3">
        <v>1228.3134999999997</v>
      </c>
      <c r="E680" s="105">
        <f>SUM(E682:E719)</f>
        <v>75228</v>
      </c>
      <c r="F680" s="37">
        <f t="shared" ref="F680" si="158">SUM(F682:F719)</f>
        <v>184859187.00000003</v>
      </c>
      <c r="G680" s="37"/>
      <c r="H680" s="37">
        <f>SUM(H682:H719)</f>
        <v>118604044.79999998</v>
      </c>
      <c r="I680" s="37">
        <f>SUM(I682:I719)</f>
        <v>66255142.200000003</v>
      </c>
      <c r="J680" s="37"/>
      <c r="K680" s="50"/>
      <c r="L680" s="37">
        <f>SUM(L682:L719)</f>
        <v>77445614.815141037</v>
      </c>
      <c r="M680" s="50"/>
      <c r="N680" s="37">
        <f t="shared" si="149"/>
        <v>77445614.815141037</v>
      </c>
      <c r="O680" s="114"/>
      <c r="P680" s="95"/>
      <c r="Q680" s="95"/>
      <c r="R680" s="33"/>
      <c r="S680" s="33"/>
    </row>
    <row r="681" spans="1:19" s="31" customFormat="1" x14ac:dyDescent="0.25">
      <c r="A681" s="35"/>
      <c r="B681" s="51" t="s">
        <v>26</v>
      </c>
      <c r="C681" s="35">
        <v>2</v>
      </c>
      <c r="D681" s="55">
        <v>0</v>
      </c>
      <c r="E681" s="108"/>
      <c r="F681" s="50"/>
      <c r="G681" s="41">
        <v>25</v>
      </c>
      <c r="H681" s="50">
        <f>F702*G681/100</f>
        <v>33127571.100000001</v>
      </c>
      <c r="I681" s="50">
        <f t="shared" ref="I681:I719" si="159">F681-H681</f>
        <v>-33127571.100000001</v>
      </c>
      <c r="J681" s="50"/>
      <c r="K681" s="50"/>
      <c r="L681" s="50"/>
      <c r="M681" s="50">
        <f>($L$7*$L$8*E679/$L$10)+($L$7*$L$9*D679/$L$11)</f>
        <v>33609913.539558917</v>
      </c>
      <c r="N681" s="50">
        <f t="shared" si="149"/>
        <v>33609913.539558917</v>
      </c>
      <c r="O681" s="114"/>
      <c r="P681" s="95"/>
      <c r="Q681" s="95"/>
      <c r="R681" s="33"/>
      <c r="S681" s="33"/>
    </row>
    <row r="682" spans="1:19" s="31" customFormat="1" x14ac:dyDescent="0.25">
      <c r="A682" s="35"/>
      <c r="B682" s="51" t="s">
        <v>470</v>
      </c>
      <c r="C682" s="35">
        <v>4</v>
      </c>
      <c r="D682" s="55">
        <v>28.536100000000001</v>
      </c>
      <c r="E682" s="102">
        <v>1332</v>
      </c>
      <c r="F682" s="183">
        <v>728190.2</v>
      </c>
      <c r="G682" s="41">
        <v>100</v>
      </c>
      <c r="H682" s="50">
        <f t="shared" ref="H682:H719" si="160">F682*G682/100</f>
        <v>728190.2</v>
      </c>
      <c r="I682" s="50">
        <f t="shared" si="159"/>
        <v>0</v>
      </c>
      <c r="J682" s="50">
        <f t="shared" si="156"/>
        <v>546.68933933933931</v>
      </c>
      <c r="K682" s="50">
        <f t="shared" ref="K682:K719" si="161">$J$11*$J$19-J682</f>
        <v>1851.0822000358921</v>
      </c>
      <c r="L682" s="50">
        <f t="shared" ref="L682:L719" si="162">IF(K682&gt;0,$J$7*$J$8*(K682/$K$19),0)+$J$7*$J$9*(E682/$E$19)+$J$7*$J$10*(D682/$D$19)</f>
        <v>2080833.5839176844</v>
      </c>
      <c r="M682" s="50"/>
      <c r="N682" s="50">
        <f t="shared" si="149"/>
        <v>2080833.5839176844</v>
      </c>
      <c r="O682" s="114"/>
      <c r="P682" s="95"/>
      <c r="Q682" s="95"/>
      <c r="R682" s="33"/>
      <c r="S682" s="33"/>
    </row>
    <row r="683" spans="1:19" s="31" customFormat="1" x14ac:dyDescent="0.25">
      <c r="A683" s="35"/>
      <c r="B683" s="51" t="s">
        <v>471</v>
      </c>
      <c r="C683" s="35">
        <v>4</v>
      </c>
      <c r="D683" s="55">
        <v>47.4878</v>
      </c>
      <c r="E683" s="102">
        <v>1738</v>
      </c>
      <c r="F683" s="183">
        <v>1162754.1000000001</v>
      </c>
      <c r="G683" s="41">
        <v>100</v>
      </c>
      <c r="H683" s="50">
        <f t="shared" si="160"/>
        <v>1162754.1000000001</v>
      </c>
      <c r="I683" s="50">
        <f t="shared" si="159"/>
        <v>0</v>
      </c>
      <c r="J683" s="50">
        <f t="shared" si="156"/>
        <v>669.01846950517847</v>
      </c>
      <c r="K683" s="50">
        <f t="shared" si="161"/>
        <v>1728.753069870053</v>
      </c>
      <c r="L683" s="50">
        <f t="shared" si="162"/>
        <v>2220633.6466766363</v>
      </c>
      <c r="M683" s="50"/>
      <c r="N683" s="50">
        <f t="shared" si="149"/>
        <v>2220633.6466766363</v>
      </c>
      <c r="O683" s="114"/>
      <c r="P683" s="95"/>
      <c r="Q683" s="95"/>
      <c r="R683" s="33"/>
      <c r="S683" s="33"/>
    </row>
    <row r="684" spans="1:19" s="31" customFormat="1" x14ac:dyDescent="0.25">
      <c r="A684" s="35"/>
      <c r="B684" s="51" t="s">
        <v>472</v>
      </c>
      <c r="C684" s="35">
        <v>4</v>
      </c>
      <c r="D684" s="55">
        <v>24.181699999999999</v>
      </c>
      <c r="E684" s="102">
        <v>959</v>
      </c>
      <c r="F684" s="183">
        <v>801857.2</v>
      </c>
      <c r="G684" s="41">
        <v>100</v>
      </c>
      <c r="H684" s="50">
        <f t="shared" si="160"/>
        <v>801857.2</v>
      </c>
      <c r="I684" s="50">
        <f t="shared" si="159"/>
        <v>0</v>
      </c>
      <c r="J684" s="50">
        <f t="shared" si="156"/>
        <v>836.13889468196032</v>
      </c>
      <c r="K684" s="50">
        <f t="shared" si="161"/>
        <v>1561.6326446932712</v>
      </c>
      <c r="L684" s="50">
        <f t="shared" si="162"/>
        <v>1705674.3370119454</v>
      </c>
      <c r="M684" s="50"/>
      <c r="N684" s="50">
        <f t="shared" si="149"/>
        <v>1705674.3370119454</v>
      </c>
      <c r="O684" s="114"/>
      <c r="P684" s="95"/>
      <c r="Q684" s="95"/>
      <c r="R684" s="33"/>
      <c r="S684" s="33"/>
    </row>
    <row r="685" spans="1:19" s="31" customFormat="1" x14ac:dyDescent="0.25">
      <c r="A685" s="35"/>
      <c r="B685" s="51" t="s">
        <v>810</v>
      </c>
      <c r="C685" s="35">
        <v>4</v>
      </c>
      <c r="D685" s="55">
        <v>30.626899999999999</v>
      </c>
      <c r="E685" s="102">
        <v>1358</v>
      </c>
      <c r="F685" s="183">
        <v>1003075.6</v>
      </c>
      <c r="G685" s="41">
        <v>100</v>
      </c>
      <c r="H685" s="50">
        <f t="shared" si="160"/>
        <v>1003075.6</v>
      </c>
      <c r="I685" s="50">
        <f t="shared" si="159"/>
        <v>0</v>
      </c>
      <c r="J685" s="50">
        <f t="shared" si="156"/>
        <v>738.64182621502209</v>
      </c>
      <c r="K685" s="50">
        <f t="shared" si="161"/>
        <v>1659.1297131602093</v>
      </c>
      <c r="L685" s="50">
        <f t="shared" si="162"/>
        <v>1945857.1569738565</v>
      </c>
      <c r="M685" s="50"/>
      <c r="N685" s="50">
        <f t="shared" si="149"/>
        <v>1945857.1569738565</v>
      </c>
      <c r="O685" s="114"/>
      <c r="P685" s="95"/>
      <c r="Q685" s="95"/>
      <c r="R685" s="33"/>
      <c r="S685" s="33"/>
    </row>
    <row r="686" spans="1:19" s="31" customFormat="1" x14ac:dyDescent="0.25">
      <c r="A686" s="35"/>
      <c r="B686" s="51" t="s">
        <v>473</v>
      </c>
      <c r="C686" s="35">
        <v>4</v>
      </c>
      <c r="D686" s="55">
        <v>27.559699999999996</v>
      </c>
      <c r="E686" s="102">
        <v>1073</v>
      </c>
      <c r="F686" s="183">
        <v>771159.6</v>
      </c>
      <c r="G686" s="41">
        <v>100</v>
      </c>
      <c r="H686" s="50">
        <f t="shared" si="160"/>
        <v>771159.6</v>
      </c>
      <c r="I686" s="50">
        <f t="shared" si="159"/>
        <v>0</v>
      </c>
      <c r="J686" s="50">
        <f t="shared" si="156"/>
        <v>718.69487418452934</v>
      </c>
      <c r="K686" s="50">
        <f t="shared" si="161"/>
        <v>1679.076665190702</v>
      </c>
      <c r="L686" s="50">
        <f t="shared" si="162"/>
        <v>1856206.4520243176</v>
      </c>
      <c r="M686" s="50"/>
      <c r="N686" s="50">
        <f t="shared" si="149"/>
        <v>1856206.4520243176</v>
      </c>
      <c r="O686" s="114"/>
      <c r="P686" s="95"/>
      <c r="Q686" s="95"/>
      <c r="R686" s="33"/>
      <c r="S686" s="33"/>
    </row>
    <row r="687" spans="1:19" s="31" customFormat="1" x14ac:dyDescent="0.25">
      <c r="A687" s="35"/>
      <c r="B687" s="51" t="s">
        <v>474</v>
      </c>
      <c r="C687" s="35">
        <v>4</v>
      </c>
      <c r="D687" s="55">
        <v>52.490699999999997</v>
      </c>
      <c r="E687" s="102">
        <v>2160</v>
      </c>
      <c r="F687" s="183">
        <v>1758704.7</v>
      </c>
      <c r="G687" s="41">
        <v>100</v>
      </c>
      <c r="H687" s="50">
        <f t="shared" si="160"/>
        <v>1758704.7</v>
      </c>
      <c r="I687" s="50">
        <f t="shared" si="159"/>
        <v>0</v>
      </c>
      <c r="J687" s="50">
        <f t="shared" si="156"/>
        <v>814.21513888888887</v>
      </c>
      <c r="K687" s="50">
        <f t="shared" si="161"/>
        <v>1583.5564004863427</v>
      </c>
      <c r="L687" s="50">
        <f t="shared" si="162"/>
        <v>2262422.2626426071</v>
      </c>
      <c r="M687" s="50"/>
      <c r="N687" s="50">
        <f t="shared" si="149"/>
        <v>2262422.2626426071</v>
      </c>
      <c r="O687" s="114"/>
      <c r="P687" s="95"/>
      <c r="Q687" s="95"/>
      <c r="R687" s="33"/>
      <c r="S687" s="33"/>
    </row>
    <row r="688" spans="1:19" s="31" customFormat="1" x14ac:dyDescent="0.25">
      <c r="A688" s="35"/>
      <c r="B688" s="51" t="s">
        <v>475</v>
      </c>
      <c r="C688" s="35">
        <v>4</v>
      </c>
      <c r="D688" s="55">
        <v>42.161599999999993</v>
      </c>
      <c r="E688" s="102">
        <v>1762</v>
      </c>
      <c r="F688" s="183">
        <v>1378655</v>
      </c>
      <c r="G688" s="41">
        <v>100</v>
      </c>
      <c r="H688" s="50">
        <f t="shared" si="160"/>
        <v>1378655</v>
      </c>
      <c r="I688" s="50">
        <f t="shared" si="159"/>
        <v>0</v>
      </c>
      <c r="J688" s="50">
        <f t="shared" si="156"/>
        <v>782.43757094211128</v>
      </c>
      <c r="K688" s="50">
        <f t="shared" si="161"/>
        <v>1615.3339684331202</v>
      </c>
      <c r="L688" s="50">
        <f t="shared" si="162"/>
        <v>2103834.0068327826</v>
      </c>
      <c r="M688" s="50"/>
      <c r="N688" s="50">
        <f t="shared" si="149"/>
        <v>2103834.0068327826</v>
      </c>
      <c r="O688" s="114"/>
      <c r="P688" s="95"/>
      <c r="Q688" s="95"/>
      <c r="R688" s="33"/>
      <c r="S688" s="33"/>
    </row>
    <row r="689" spans="1:19" s="31" customFormat="1" x14ac:dyDescent="0.25">
      <c r="A689" s="35"/>
      <c r="B689" s="51" t="s">
        <v>811</v>
      </c>
      <c r="C689" s="35">
        <v>4</v>
      </c>
      <c r="D689" s="55">
        <v>21.990200000000002</v>
      </c>
      <c r="E689" s="102">
        <v>721</v>
      </c>
      <c r="F689" s="183">
        <v>514869.6</v>
      </c>
      <c r="G689" s="41">
        <v>100</v>
      </c>
      <c r="H689" s="50">
        <f t="shared" si="160"/>
        <v>514869.6</v>
      </c>
      <c r="I689" s="50">
        <f t="shared" si="159"/>
        <v>0</v>
      </c>
      <c r="J689" s="50">
        <f t="shared" si="156"/>
        <v>714.10485436893202</v>
      </c>
      <c r="K689" s="50">
        <f t="shared" si="161"/>
        <v>1683.6666850062993</v>
      </c>
      <c r="L689" s="50">
        <f t="shared" si="162"/>
        <v>1718457.1473967656</v>
      </c>
      <c r="M689" s="50"/>
      <c r="N689" s="50">
        <f t="shared" si="149"/>
        <v>1718457.1473967656</v>
      </c>
      <c r="O689" s="114"/>
      <c r="P689" s="95"/>
      <c r="Q689" s="95"/>
      <c r="R689" s="33"/>
      <c r="S689" s="33"/>
    </row>
    <row r="690" spans="1:19" s="31" customFormat="1" x14ac:dyDescent="0.25">
      <c r="A690" s="35"/>
      <c r="B690" s="51" t="s">
        <v>476</v>
      </c>
      <c r="C690" s="35">
        <v>4</v>
      </c>
      <c r="D690" s="55">
        <v>24.766200000000001</v>
      </c>
      <c r="E690" s="102">
        <v>734</v>
      </c>
      <c r="F690" s="183">
        <v>387948.1</v>
      </c>
      <c r="G690" s="41">
        <v>100</v>
      </c>
      <c r="H690" s="50">
        <f t="shared" si="160"/>
        <v>387948.1</v>
      </c>
      <c r="I690" s="50">
        <f t="shared" si="159"/>
        <v>0</v>
      </c>
      <c r="J690" s="50">
        <f t="shared" si="156"/>
        <v>528.53964577656677</v>
      </c>
      <c r="K690" s="50">
        <f t="shared" si="161"/>
        <v>1869.2318935986646</v>
      </c>
      <c r="L690" s="50">
        <f t="shared" si="162"/>
        <v>1889637.0073455586</v>
      </c>
      <c r="M690" s="50"/>
      <c r="N690" s="50">
        <f t="shared" si="149"/>
        <v>1889637.0073455586</v>
      </c>
      <c r="O690" s="114"/>
      <c r="P690" s="95"/>
      <c r="Q690" s="95"/>
      <c r="R690" s="33"/>
      <c r="S690" s="33"/>
    </row>
    <row r="691" spans="1:19" s="31" customFormat="1" x14ac:dyDescent="0.25">
      <c r="A691" s="35"/>
      <c r="B691" s="51" t="s">
        <v>477</v>
      </c>
      <c r="C691" s="35">
        <v>4</v>
      </c>
      <c r="D691" s="55">
        <v>37.430100000000003</v>
      </c>
      <c r="E691" s="102">
        <v>1193</v>
      </c>
      <c r="F691" s="183">
        <v>1068347.3999999999</v>
      </c>
      <c r="G691" s="41">
        <v>100</v>
      </c>
      <c r="H691" s="50">
        <f t="shared" si="160"/>
        <v>1068347.3999999999</v>
      </c>
      <c r="I691" s="50">
        <f t="shared" si="159"/>
        <v>0</v>
      </c>
      <c r="J691" s="50">
        <f t="shared" si="156"/>
        <v>895.51332774518016</v>
      </c>
      <c r="K691" s="50">
        <f t="shared" si="161"/>
        <v>1502.2582116300514</v>
      </c>
      <c r="L691" s="50">
        <f t="shared" si="162"/>
        <v>1809337.2874701007</v>
      </c>
      <c r="M691" s="50"/>
      <c r="N691" s="50">
        <f t="shared" si="149"/>
        <v>1809337.2874701007</v>
      </c>
      <c r="O691" s="114"/>
      <c r="P691" s="95"/>
      <c r="Q691" s="95"/>
      <c r="R691" s="33"/>
      <c r="S691" s="33"/>
    </row>
    <row r="692" spans="1:19" s="31" customFormat="1" x14ac:dyDescent="0.25">
      <c r="A692" s="35"/>
      <c r="B692" s="51" t="s">
        <v>478</v>
      </c>
      <c r="C692" s="35">
        <v>4</v>
      </c>
      <c r="D692" s="55">
        <v>28.086300000000001</v>
      </c>
      <c r="E692" s="102">
        <v>1207</v>
      </c>
      <c r="F692" s="183">
        <v>705100.3</v>
      </c>
      <c r="G692" s="41">
        <v>100</v>
      </c>
      <c r="H692" s="50">
        <f t="shared" si="160"/>
        <v>705100.3</v>
      </c>
      <c r="I692" s="50">
        <f t="shared" si="159"/>
        <v>0</v>
      </c>
      <c r="J692" s="50">
        <f t="shared" si="156"/>
        <v>584.17589063794537</v>
      </c>
      <c r="K692" s="50">
        <f t="shared" si="161"/>
        <v>1813.595648737286</v>
      </c>
      <c r="L692" s="50">
        <f t="shared" si="162"/>
        <v>2009454.3563439155</v>
      </c>
      <c r="M692" s="50"/>
      <c r="N692" s="50">
        <f t="shared" si="149"/>
        <v>2009454.3563439155</v>
      </c>
      <c r="O692" s="114"/>
      <c r="P692" s="95"/>
      <c r="Q692" s="95"/>
      <c r="R692" s="33"/>
      <c r="S692" s="33"/>
    </row>
    <row r="693" spans="1:19" s="31" customFormat="1" x14ac:dyDescent="0.25">
      <c r="A693" s="35"/>
      <c r="B693" s="51" t="s">
        <v>479</v>
      </c>
      <c r="C693" s="35">
        <v>4</v>
      </c>
      <c r="D693" s="55">
        <v>32.892899999999997</v>
      </c>
      <c r="E693" s="102">
        <v>1749</v>
      </c>
      <c r="F693" s="183">
        <v>808871.4</v>
      </c>
      <c r="G693" s="41">
        <v>100</v>
      </c>
      <c r="H693" s="50">
        <f t="shared" si="160"/>
        <v>808871.4</v>
      </c>
      <c r="I693" s="50">
        <f t="shared" si="159"/>
        <v>0</v>
      </c>
      <c r="J693" s="50">
        <f t="shared" si="156"/>
        <v>462.47650085763297</v>
      </c>
      <c r="K693" s="50">
        <f t="shared" si="161"/>
        <v>1935.2950385175984</v>
      </c>
      <c r="L693" s="50">
        <f t="shared" si="162"/>
        <v>2303127.9036831423</v>
      </c>
      <c r="M693" s="50"/>
      <c r="N693" s="50">
        <f t="shared" si="149"/>
        <v>2303127.9036831423</v>
      </c>
      <c r="O693" s="114"/>
      <c r="P693" s="95"/>
      <c r="Q693" s="95"/>
      <c r="R693" s="33"/>
      <c r="S693" s="33"/>
    </row>
    <row r="694" spans="1:19" s="31" customFormat="1" x14ac:dyDescent="0.25">
      <c r="A694" s="35"/>
      <c r="B694" s="51" t="s">
        <v>480</v>
      </c>
      <c r="C694" s="35">
        <v>4</v>
      </c>
      <c r="D694" s="55">
        <v>24.770500000000002</v>
      </c>
      <c r="E694" s="102">
        <v>1075</v>
      </c>
      <c r="F694" s="183">
        <v>801154.6</v>
      </c>
      <c r="G694" s="41">
        <v>100</v>
      </c>
      <c r="H694" s="50">
        <f t="shared" si="160"/>
        <v>801154.6</v>
      </c>
      <c r="I694" s="50">
        <f t="shared" si="159"/>
        <v>0</v>
      </c>
      <c r="J694" s="50">
        <f t="shared" si="156"/>
        <v>745.26009302325576</v>
      </c>
      <c r="K694" s="50">
        <f t="shared" si="161"/>
        <v>1652.5114463519758</v>
      </c>
      <c r="L694" s="50">
        <f t="shared" si="162"/>
        <v>1818415.0224295999</v>
      </c>
      <c r="M694" s="50"/>
      <c r="N694" s="50">
        <f t="shared" si="149"/>
        <v>1818415.0224295999</v>
      </c>
      <c r="O694" s="114"/>
      <c r="P694" s="95"/>
      <c r="Q694" s="95"/>
      <c r="R694" s="33"/>
      <c r="S694" s="33"/>
    </row>
    <row r="695" spans="1:19" s="31" customFormat="1" x14ac:dyDescent="0.25">
      <c r="A695" s="35"/>
      <c r="B695" s="51" t="s">
        <v>481</v>
      </c>
      <c r="C695" s="35">
        <v>4</v>
      </c>
      <c r="D695" s="55">
        <v>72.553400000000011</v>
      </c>
      <c r="E695" s="102">
        <v>3761</v>
      </c>
      <c r="F695" s="183">
        <v>6019967.9000000004</v>
      </c>
      <c r="G695" s="41">
        <v>100</v>
      </c>
      <c r="H695" s="50">
        <f t="shared" si="160"/>
        <v>6019967.9000000004</v>
      </c>
      <c r="I695" s="50">
        <f t="shared" si="159"/>
        <v>0</v>
      </c>
      <c r="J695" s="50">
        <f t="shared" si="156"/>
        <v>1600.6295931932998</v>
      </c>
      <c r="K695" s="50">
        <f t="shared" si="161"/>
        <v>797.14194618193164</v>
      </c>
      <c r="L695" s="50">
        <f t="shared" si="162"/>
        <v>2236578.0801086742</v>
      </c>
      <c r="M695" s="50"/>
      <c r="N695" s="50">
        <f t="shared" si="149"/>
        <v>2236578.0801086742</v>
      </c>
      <c r="O695" s="114"/>
      <c r="P695" s="95"/>
      <c r="Q695" s="95"/>
      <c r="R695" s="33"/>
      <c r="S695" s="33"/>
    </row>
    <row r="696" spans="1:19" s="31" customFormat="1" x14ac:dyDescent="0.25">
      <c r="A696" s="35"/>
      <c r="B696" s="51" t="s">
        <v>482</v>
      </c>
      <c r="C696" s="35">
        <v>4</v>
      </c>
      <c r="D696" s="55">
        <v>47.782899999999998</v>
      </c>
      <c r="E696" s="102">
        <v>2168</v>
      </c>
      <c r="F696" s="183">
        <v>1637900.9</v>
      </c>
      <c r="G696" s="41">
        <v>100</v>
      </c>
      <c r="H696" s="50">
        <f t="shared" si="160"/>
        <v>1637900.9</v>
      </c>
      <c r="I696" s="50">
        <f t="shared" si="159"/>
        <v>0</v>
      </c>
      <c r="J696" s="50">
        <f t="shared" si="156"/>
        <v>755.48934501845019</v>
      </c>
      <c r="K696" s="50">
        <f t="shared" si="161"/>
        <v>1642.2821943567812</v>
      </c>
      <c r="L696" s="50">
        <f t="shared" si="162"/>
        <v>2283994.0053946283</v>
      </c>
      <c r="M696" s="50"/>
      <c r="N696" s="50">
        <f t="shared" si="149"/>
        <v>2283994.0053946283</v>
      </c>
      <c r="O696" s="114"/>
      <c r="P696" s="95"/>
      <c r="Q696" s="95"/>
      <c r="R696" s="33"/>
      <c r="S696" s="33"/>
    </row>
    <row r="697" spans="1:19" s="31" customFormat="1" x14ac:dyDescent="0.25">
      <c r="A697" s="35"/>
      <c r="B697" s="51" t="s">
        <v>483</v>
      </c>
      <c r="C697" s="35">
        <v>4</v>
      </c>
      <c r="D697" s="55">
        <v>27.6252</v>
      </c>
      <c r="E697" s="102">
        <v>981</v>
      </c>
      <c r="F697" s="183">
        <v>1061817.8</v>
      </c>
      <c r="G697" s="41">
        <v>100</v>
      </c>
      <c r="H697" s="50">
        <f t="shared" si="160"/>
        <v>1061817.8</v>
      </c>
      <c r="I697" s="50">
        <f t="shared" si="159"/>
        <v>0</v>
      </c>
      <c r="J697" s="50">
        <f t="shared" si="156"/>
        <v>1082.3830784913355</v>
      </c>
      <c r="K697" s="50">
        <f t="shared" si="161"/>
        <v>1315.388460883896</v>
      </c>
      <c r="L697" s="50">
        <f t="shared" si="162"/>
        <v>1533650.1178824231</v>
      </c>
      <c r="M697" s="50"/>
      <c r="N697" s="50">
        <f t="shared" si="149"/>
        <v>1533650.1178824231</v>
      </c>
      <c r="O697" s="114"/>
      <c r="P697" s="95"/>
      <c r="Q697" s="95"/>
      <c r="R697" s="33"/>
      <c r="S697" s="33"/>
    </row>
    <row r="698" spans="1:19" s="31" customFormat="1" x14ac:dyDescent="0.25">
      <c r="A698" s="35"/>
      <c r="B698" s="51" t="s">
        <v>484</v>
      </c>
      <c r="C698" s="35">
        <v>4</v>
      </c>
      <c r="D698" s="55">
        <v>17.765000000000001</v>
      </c>
      <c r="E698" s="102">
        <v>1863</v>
      </c>
      <c r="F698" s="183">
        <v>1029496.9</v>
      </c>
      <c r="G698" s="41">
        <v>100</v>
      </c>
      <c r="H698" s="50">
        <f t="shared" si="160"/>
        <v>1029496.9</v>
      </c>
      <c r="I698" s="50">
        <f t="shared" si="159"/>
        <v>0</v>
      </c>
      <c r="J698" s="50">
        <f t="shared" si="156"/>
        <v>552.60166398282342</v>
      </c>
      <c r="K698" s="50">
        <f t="shared" si="161"/>
        <v>1845.1698753924079</v>
      </c>
      <c r="L698" s="50">
        <f t="shared" si="162"/>
        <v>2173476.3026973028</v>
      </c>
      <c r="M698" s="50"/>
      <c r="N698" s="50">
        <f t="shared" si="149"/>
        <v>2173476.3026973028</v>
      </c>
      <c r="O698" s="114"/>
      <c r="P698" s="95"/>
      <c r="Q698" s="95"/>
      <c r="R698" s="33"/>
      <c r="S698" s="33"/>
    </row>
    <row r="699" spans="1:19" s="31" customFormat="1" x14ac:dyDescent="0.25">
      <c r="A699" s="35"/>
      <c r="B699" s="51" t="s">
        <v>485</v>
      </c>
      <c r="C699" s="35">
        <v>4</v>
      </c>
      <c r="D699" s="55">
        <v>21.602600000000002</v>
      </c>
      <c r="E699" s="102">
        <v>852</v>
      </c>
      <c r="F699" s="183">
        <v>466279.2</v>
      </c>
      <c r="G699" s="41">
        <v>100</v>
      </c>
      <c r="H699" s="50">
        <f t="shared" si="160"/>
        <v>466279.2</v>
      </c>
      <c r="I699" s="50">
        <f t="shared" si="159"/>
        <v>0</v>
      </c>
      <c r="J699" s="50">
        <f t="shared" si="156"/>
        <v>547.27605633802818</v>
      </c>
      <c r="K699" s="50">
        <f t="shared" si="161"/>
        <v>1850.4954830372033</v>
      </c>
      <c r="L699" s="50">
        <f t="shared" si="162"/>
        <v>1891444.8243123912</v>
      </c>
      <c r="M699" s="50"/>
      <c r="N699" s="50">
        <f t="shared" si="149"/>
        <v>1891444.8243123912</v>
      </c>
      <c r="O699" s="114"/>
      <c r="P699" s="95"/>
      <c r="Q699" s="95"/>
      <c r="R699" s="33"/>
      <c r="S699" s="33"/>
    </row>
    <row r="700" spans="1:19" s="31" customFormat="1" x14ac:dyDescent="0.25">
      <c r="A700" s="35"/>
      <c r="B700" s="51" t="s">
        <v>486</v>
      </c>
      <c r="C700" s="35">
        <v>4</v>
      </c>
      <c r="D700" s="55">
        <v>32.780200000000001</v>
      </c>
      <c r="E700" s="102">
        <v>1223</v>
      </c>
      <c r="F700" s="183">
        <v>936762</v>
      </c>
      <c r="G700" s="41">
        <v>100</v>
      </c>
      <c r="H700" s="50">
        <f t="shared" si="160"/>
        <v>936762</v>
      </c>
      <c r="I700" s="50">
        <f t="shared" si="159"/>
        <v>0</v>
      </c>
      <c r="J700" s="50">
        <f t="shared" si="156"/>
        <v>765.95421095666393</v>
      </c>
      <c r="K700" s="50">
        <f t="shared" si="161"/>
        <v>1631.8173284185675</v>
      </c>
      <c r="L700" s="50">
        <f t="shared" si="162"/>
        <v>1895408.5483506257</v>
      </c>
      <c r="M700" s="50"/>
      <c r="N700" s="50">
        <f t="shared" si="149"/>
        <v>1895408.5483506257</v>
      </c>
      <c r="O700" s="114"/>
      <c r="P700" s="95"/>
      <c r="Q700" s="95"/>
      <c r="R700" s="33"/>
      <c r="S700" s="33"/>
    </row>
    <row r="701" spans="1:19" s="31" customFormat="1" x14ac:dyDescent="0.25">
      <c r="A701" s="35"/>
      <c r="B701" s="51" t="s">
        <v>812</v>
      </c>
      <c r="C701" s="35">
        <v>4</v>
      </c>
      <c r="D701" s="55">
        <v>14.616600000000002</v>
      </c>
      <c r="E701" s="102">
        <v>777</v>
      </c>
      <c r="F701" s="183">
        <v>396973.3</v>
      </c>
      <c r="G701" s="41">
        <v>100</v>
      </c>
      <c r="H701" s="50">
        <f t="shared" si="160"/>
        <v>396973.3</v>
      </c>
      <c r="I701" s="50">
        <f t="shared" si="159"/>
        <v>0</v>
      </c>
      <c r="J701" s="50">
        <f t="shared" si="156"/>
        <v>510.90514800514796</v>
      </c>
      <c r="K701" s="50">
        <f t="shared" si="161"/>
        <v>1886.8663913700834</v>
      </c>
      <c r="L701" s="50">
        <f t="shared" si="162"/>
        <v>1855702.3420322677</v>
      </c>
      <c r="M701" s="50"/>
      <c r="N701" s="50">
        <f t="shared" si="149"/>
        <v>1855702.3420322677</v>
      </c>
      <c r="O701" s="114"/>
      <c r="P701" s="95"/>
      <c r="Q701" s="95"/>
      <c r="R701" s="33"/>
      <c r="S701" s="33"/>
    </row>
    <row r="702" spans="1:19" s="31" customFormat="1" x14ac:dyDescent="0.25">
      <c r="A702" s="35"/>
      <c r="B702" s="51" t="s">
        <v>882</v>
      </c>
      <c r="C702" s="35">
        <v>3</v>
      </c>
      <c r="D702" s="55">
        <v>20.187100000000001</v>
      </c>
      <c r="E702" s="102">
        <v>17462</v>
      </c>
      <c r="F702" s="183">
        <v>132510284.40000001</v>
      </c>
      <c r="G702" s="41">
        <v>50</v>
      </c>
      <c r="H702" s="50">
        <f t="shared" si="160"/>
        <v>66255142.200000003</v>
      </c>
      <c r="I702" s="50">
        <f t="shared" si="159"/>
        <v>66255142.200000003</v>
      </c>
      <c r="J702" s="50">
        <f t="shared" si="156"/>
        <v>7588.4941243843778</v>
      </c>
      <c r="K702" s="50">
        <f t="shared" si="161"/>
        <v>-5190.7225850091463</v>
      </c>
      <c r="L702" s="50">
        <f t="shared" si="162"/>
        <v>5468859.7266309941</v>
      </c>
      <c r="M702" s="50"/>
      <c r="N702" s="50">
        <f t="shared" si="149"/>
        <v>5468859.7266309941</v>
      </c>
      <c r="O702" s="114"/>
      <c r="P702" s="95"/>
      <c r="Q702" s="95"/>
      <c r="R702" s="33"/>
      <c r="S702" s="33"/>
    </row>
    <row r="703" spans="1:19" s="31" customFormat="1" x14ac:dyDescent="0.25">
      <c r="A703" s="35"/>
      <c r="B703" s="51" t="s">
        <v>487</v>
      </c>
      <c r="C703" s="35">
        <v>4</v>
      </c>
      <c r="D703" s="55">
        <v>27.260100000000001</v>
      </c>
      <c r="E703" s="102">
        <v>2398</v>
      </c>
      <c r="F703" s="183">
        <v>2627784.1</v>
      </c>
      <c r="G703" s="41">
        <v>100</v>
      </c>
      <c r="H703" s="50">
        <f t="shared" si="160"/>
        <v>2627784.1</v>
      </c>
      <c r="I703" s="50">
        <f t="shared" si="159"/>
        <v>0</v>
      </c>
      <c r="J703" s="50">
        <f t="shared" si="156"/>
        <v>1095.8232276897415</v>
      </c>
      <c r="K703" s="50">
        <f t="shared" si="161"/>
        <v>1301.9483116854899</v>
      </c>
      <c r="L703" s="50">
        <f t="shared" si="162"/>
        <v>1954423.9465907062</v>
      </c>
      <c r="M703" s="50"/>
      <c r="N703" s="50">
        <f t="shared" si="149"/>
        <v>1954423.9465907062</v>
      </c>
      <c r="O703" s="114"/>
      <c r="P703" s="95"/>
      <c r="Q703" s="95"/>
      <c r="R703" s="33"/>
      <c r="S703" s="33"/>
    </row>
    <row r="704" spans="1:19" s="31" customFormat="1" x14ac:dyDescent="0.25">
      <c r="A704" s="35"/>
      <c r="B704" s="51" t="s">
        <v>488</v>
      </c>
      <c r="C704" s="35">
        <v>4</v>
      </c>
      <c r="D704" s="55">
        <v>52.570299999999996</v>
      </c>
      <c r="E704" s="102">
        <v>5817</v>
      </c>
      <c r="F704" s="183">
        <v>7105784.2000000002</v>
      </c>
      <c r="G704" s="41">
        <v>100</v>
      </c>
      <c r="H704" s="50">
        <f t="shared" si="160"/>
        <v>7105784.2000000002</v>
      </c>
      <c r="I704" s="50">
        <f t="shared" si="159"/>
        <v>0</v>
      </c>
      <c r="J704" s="50">
        <f t="shared" si="156"/>
        <v>1221.5547876912499</v>
      </c>
      <c r="K704" s="50">
        <f t="shared" si="161"/>
        <v>1176.2167516839816</v>
      </c>
      <c r="L704" s="50">
        <f t="shared" si="162"/>
        <v>3052489.137177432</v>
      </c>
      <c r="M704" s="50"/>
      <c r="N704" s="50">
        <f t="shared" si="149"/>
        <v>3052489.137177432</v>
      </c>
      <c r="O704" s="114"/>
      <c r="P704" s="95"/>
      <c r="Q704" s="95"/>
      <c r="R704" s="33"/>
      <c r="S704" s="33"/>
    </row>
    <row r="705" spans="1:19" s="31" customFormat="1" x14ac:dyDescent="0.25">
      <c r="A705" s="35"/>
      <c r="B705" s="51" t="s">
        <v>489</v>
      </c>
      <c r="C705" s="35">
        <v>4</v>
      </c>
      <c r="D705" s="55">
        <v>29.513199999999998</v>
      </c>
      <c r="E705" s="102">
        <v>1780</v>
      </c>
      <c r="F705" s="183">
        <v>1641704.8</v>
      </c>
      <c r="G705" s="41">
        <v>100</v>
      </c>
      <c r="H705" s="50">
        <f t="shared" si="160"/>
        <v>1641704.8</v>
      </c>
      <c r="I705" s="50">
        <f t="shared" si="159"/>
        <v>0</v>
      </c>
      <c r="J705" s="50">
        <f t="shared" si="156"/>
        <v>922.30606741573035</v>
      </c>
      <c r="K705" s="50">
        <f t="shared" si="161"/>
        <v>1475.465471959501</v>
      </c>
      <c r="L705" s="50">
        <f t="shared" si="162"/>
        <v>1919467.3921971493</v>
      </c>
      <c r="M705" s="50"/>
      <c r="N705" s="50">
        <f t="shared" si="149"/>
        <v>1919467.3921971493</v>
      </c>
      <c r="O705" s="114"/>
      <c r="P705" s="95"/>
      <c r="Q705" s="95"/>
      <c r="R705" s="33"/>
      <c r="S705" s="33"/>
    </row>
    <row r="706" spans="1:19" s="31" customFormat="1" x14ac:dyDescent="0.25">
      <c r="A706" s="35"/>
      <c r="B706" s="51" t="s">
        <v>490</v>
      </c>
      <c r="C706" s="35">
        <v>4</v>
      </c>
      <c r="D706" s="55">
        <v>20.736699999999999</v>
      </c>
      <c r="E706" s="102">
        <v>791</v>
      </c>
      <c r="F706" s="183">
        <v>308284.5</v>
      </c>
      <c r="G706" s="41">
        <v>100</v>
      </c>
      <c r="H706" s="50">
        <f t="shared" si="160"/>
        <v>308284.5</v>
      </c>
      <c r="I706" s="50">
        <f t="shared" si="159"/>
        <v>0</v>
      </c>
      <c r="J706" s="50">
        <f t="shared" si="156"/>
        <v>389.7402022756005</v>
      </c>
      <c r="K706" s="50">
        <f t="shared" si="161"/>
        <v>2008.0313370996309</v>
      </c>
      <c r="L706" s="50">
        <f t="shared" si="162"/>
        <v>1995217.8834006321</v>
      </c>
      <c r="M706" s="50"/>
      <c r="N706" s="50">
        <f t="shared" ref="N706:N769" si="163">L706+M706</f>
        <v>1995217.8834006321</v>
      </c>
      <c r="O706" s="114"/>
      <c r="P706" s="95"/>
      <c r="Q706" s="95"/>
      <c r="R706" s="33"/>
      <c r="S706" s="33"/>
    </row>
    <row r="707" spans="1:19" s="31" customFormat="1" x14ac:dyDescent="0.25">
      <c r="A707" s="35"/>
      <c r="B707" s="51" t="s">
        <v>491</v>
      </c>
      <c r="C707" s="35">
        <v>4</v>
      </c>
      <c r="D707" s="55">
        <v>31.492699999999999</v>
      </c>
      <c r="E707" s="102">
        <v>534</v>
      </c>
      <c r="F707" s="183">
        <v>1150373.3</v>
      </c>
      <c r="G707" s="41">
        <v>100</v>
      </c>
      <c r="H707" s="50">
        <f t="shared" si="160"/>
        <v>1150373.3</v>
      </c>
      <c r="I707" s="50">
        <f t="shared" si="159"/>
        <v>0</v>
      </c>
      <c r="J707" s="50">
        <f t="shared" si="156"/>
        <v>2154.2571161048691</v>
      </c>
      <c r="K707" s="50">
        <f t="shared" si="161"/>
        <v>243.51442327036239</v>
      </c>
      <c r="L707" s="50">
        <f t="shared" si="162"/>
        <v>551382.40179921896</v>
      </c>
      <c r="M707" s="50"/>
      <c r="N707" s="50">
        <f t="shared" si="163"/>
        <v>551382.40179921896</v>
      </c>
      <c r="O707" s="114"/>
      <c r="P707" s="95"/>
      <c r="Q707" s="95"/>
      <c r="R707" s="33"/>
      <c r="S707" s="33"/>
    </row>
    <row r="708" spans="1:19" s="31" customFormat="1" x14ac:dyDescent="0.25">
      <c r="A708" s="35"/>
      <c r="B708" s="51" t="s">
        <v>492</v>
      </c>
      <c r="C708" s="35">
        <v>4</v>
      </c>
      <c r="D708" s="55">
        <v>46.429200000000002</v>
      </c>
      <c r="E708" s="102">
        <v>2095</v>
      </c>
      <c r="F708" s="183">
        <v>1346479.5</v>
      </c>
      <c r="G708" s="41">
        <v>100</v>
      </c>
      <c r="H708" s="50">
        <f t="shared" si="160"/>
        <v>1346479.5</v>
      </c>
      <c r="I708" s="50">
        <f t="shared" si="159"/>
        <v>0</v>
      </c>
      <c r="J708" s="50">
        <f t="shared" si="156"/>
        <v>642.7109785202864</v>
      </c>
      <c r="K708" s="50">
        <f t="shared" si="161"/>
        <v>1755.0605608549449</v>
      </c>
      <c r="L708" s="50">
        <f t="shared" si="162"/>
        <v>2344864.4673958323</v>
      </c>
      <c r="M708" s="50"/>
      <c r="N708" s="50">
        <f t="shared" si="163"/>
        <v>2344864.4673958323</v>
      </c>
      <c r="O708" s="114"/>
      <c r="P708" s="95"/>
      <c r="Q708" s="95"/>
      <c r="R708" s="33"/>
      <c r="S708" s="33"/>
    </row>
    <row r="709" spans="1:19" s="31" customFormat="1" x14ac:dyDescent="0.25">
      <c r="A709" s="35"/>
      <c r="B709" s="51" t="s">
        <v>493</v>
      </c>
      <c r="C709" s="35">
        <v>4</v>
      </c>
      <c r="D709" s="55">
        <v>39.315799999999996</v>
      </c>
      <c r="E709" s="102">
        <v>1389</v>
      </c>
      <c r="F709" s="183">
        <v>780087.8</v>
      </c>
      <c r="G709" s="41">
        <v>100</v>
      </c>
      <c r="H709" s="50">
        <f t="shared" si="160"/>
        <v>780087.8</v>
      </c>
      <c r="I709" s="50">
        <f t="shared" si="159"/>
        <v>0</v>
      </c>
      <c r="J709" s="50">
        <f t="shared" si="156"/>
        <v>561.6182865370771</v>
      </c>
      <c r="K709" s="50">
        <f t="shared" si="161"/>
        <v>1836.1532528381545</v>
      </c>
      <c r="L709" s="50">
        <f t="shared" si="162"/>
        <v>2151391.9789849557</v>
      </c>
      <c r="M709" s="50"/>
      <c r="N709" s="50">
        <f t="shared" si="163"/>
        <v>2151391.9789849557</v>
      </c>
      <c r="O709" s="114"/>
      <c r="P709" s="95"/>
      <c r="Q709" s="95"/>
      <c r="R709" s="33"/>
      <c r="S709" s="33"/>
    </row>
    <row r="710" spans="1:19" s="31" customFormat="1" x14ac:dyDescent="0.25">
      <c r="A710" s="35"/>
      <c r="B710" s="51" t="s">
        <v>813</v>
      </c>
      <c r="C710" s="35">
        <v>4</v>
      </c>
      <c r="D710" s="55">
        <v>6.89</v>
      </c>
      <c r="E710" s="102">
        <v>665</v>
      </c>
      <c r="F710" s="183">
        <v>387039.6</v>
      </c>
      <c r="G710" s="41">
        <v>100</v>
      </c>
      <c r="H710" s="50">
        <f t="shared" si="160"/>
        <v>387039.6</v>
      </c>
      <c r="I710" s="50">
        <f t="shared" si="159"/>
        <v>0</v>
      </c>
      <c r="J710" s="50">
        <f t="shared" si="156"/>
        <v>582.01443609022556</v>
      </c>
      <c r="K710" s="50">
        <f t="shared" si="161"/>
        <v>1815.757103285006</v>
      </c>
      <c r="L710" s="50">
        <f t="shared" si="162"/>
        <v>1717034.177390564</v>
      </c>
      <c r="M710" s="50"/>
      <c r="N710" s="50">
        <f t="shared" si="163"/>
        <v>1717034.177390564</v>
      </c>
      <c r="O710" s="114"/>
      <c r="P710" s="95"/>
      <c r="Q710" s="95"/>
      <c r="R710" s="33"/>
      <c r="S710" s="33"/>
    </row>
    <row r="711" spans="1:19" s="31" customFormat="1" x14ac:dyDescent="0.25">
      <c r="A711" s="35"/>
      <c r="B711" s="51" t="s">
        <v>449</v>
      </c>
      <c r="C711" s="35">
        <v>4</v>
      </c>
      <c r="D711" s="55">
        <v>48.782800000000002</v>
      </c>
      <c r="E711" s="102">
        <v>2784</v>
      </c>
      <c r="F711" s="183">
        <v>4114001.9</v>
      </c>
      <c r="G711" s="41">
        <v>100</v>
      </c>
      <c r="H711" s="50">
        <f t="shared" si="160"/>
        <v>4114001.9</v>
      </c>
      <c r="I711" s="50">
        <f t="shared" si="159"/>
        <v>0</v>
      </c>
      <c r="J711" s="50">
        <f t="shared" si="156"/>
        <v>1477.7305675287355</v>
      </c>
      <c r="K711" s="50">
        <f t="shared" si="161"/>
        <v>920.04097184649595</v>
      </c>
      <c r="L711" s="50">
        <f t="shared" si="162"/>
        <v>1893254.2399199421</v>
      </c>
      <c r="M711" s="50"/>
      <c r="N711" s="50">
        <f t="shared" si="163"/>
        <v>1893254.2399199421</v>
      </c>
      <c r="O711" s="114"/>
      <c r="P711" s="95"/>
      <c r="Q711" s="95"/>
      <c r="R711" s="33"/>
      <c r="S711" s="33"/>
    </row>
    <row r="712" spans="1:19" s="31" customFormat="1" x14ac:dyDescent="0.25">
      <c r="A712" s="35"/>
      <c r="B712" s="51" t="s">
        <v>494</v>
      </c>
      <c r="C712" s="35">
        <v>4</v>
      </c>
      <c r="D712" s="55">
        <v>49.431499999999993</v>
      </c>
      <c r="E712" s="102">
        <v>2670</v>
      </c>
      <c r="F712" s="183">
        <v>2853194.7</v>
      </c>
      <c r="G712" s="41">
        <v>100</v>
      </c>
      <c r="H712" s="50">
        <f t="shared" si="160"/>
        <v>2853194.7</v>
      </c>
      <c r="I712" s="50">
        <f t="shared" si="159"/>
        <v>0</v>
      </c>
      <c r="J712" s="50">
        <f t="shared" si="156"/>
        <v>1068.6122471910112</v>
      </c>
      <c r="K712" s="50">
        <f t="shared" si="161"/>
        <v>1329.1592921842202</v>
      </c>
      <c r="L712" s="50">
        <f t="shared" si="162"/>
        <v>2193877.6834202735</v>
      </c>
      <c r="M712" s="50"/>
      <c r="N712" s="50">
        <f t="shared" si="163"/>
        <v>2193877.6834202735</v>
      </c>
      <c r="O712" s="114"/>
      <c r="P712" s="95"/>
      <c r="Q712" s="95"/>
      <c r="R712" s="33"/>
      <c r="S712" s="33"/>
    </row>
    <row r="713" spans="1:19" s="31" customFormat="1" x14ac:dyDescent="0.25">
      <c r="A713" s="35"/>
      <c r="B713" s="51" t="s">
        <v>495</v>
      </c>
      <c r="C713" s="35">
        <v>4</v>
      </c>
      <c r="D713" s="55">
        <v>25.671500000000002</v>
      </c>
      <c r="E713" s="102">
        <v>1648</v>
      </c>
      <c r="F713" s="183">
        <v>915731.6</v>
      </c>
      <c r="G713" s="41">
        <v>100</v>
      </c>
      <c r="H713" s="50">
        <f t="shared" si="160"/>
        <v>915731.6</v>
      </c>
      <c r="I713" s="50">
        <f t="shared" si="159"/>
        <v>0</v>
      </c>
      <c r="J713" s="50">
        <f t="shared" si="156"/>
        <v>555.66237864077664</v>
      </c>
      <c r="K713" s="50">
        <f t="shared" si="161"/>
        <v>1842.1091607344547</v>
      </c>
      <c r="L713" s="50">
        <f t="shared" si="162"/>
        <v>2152989.9015689115</v>
      </c>
      <c r="M713" s="50"/>
      <c r="N713" s="50">
        <f t="shared" si="163"/>
        <v>2152989.9015689115</v>
      </c>
      <c r="O713" s="114"/>
      <c r="P713" s="95"/>
      <c r="Q713" s="95"/>
      <c r="R713" s="33"/>
      <c r="S713" s="33"/>
    </row>
    <row r="714" spans="1:19" s="31" customFormat="1" x14ac:dyDescent="0.25">
      <c r="A714" s="35"/>
      <c r="B714" s="51" t="s">
        <v>496</v>
      </c>
      <c r="C714" s="35">
        <v>4</v>
      </c>
      <c r="D714" s="55">
        <v>30.351900000000001</v>
      </c>
      <c r="E714" s="102">
        <v>941</v>
      </c>
      <c r="F714" s="183">
        <v>1082872.5</v>
      </c>
      <c r="G714" s="41">
        <v>100</v>
      </c>
      <c r="H714" s="50">
        <f t="shared" si="160"/>
        <v>1082872.5</v>
      </c>
      <c r="I714" s="50">
        <f t="shared" si="159"/>
        <v>0</v>
      </c>
      <c r="J714" s="50">
        <f t="shared" si="156"/>
        <v>1150.7678002125399</v>
      </c>
      <c r="K714" s="50">
        <f t="shared" si="161"/>
        <v>1247.0037391626915</v>
      </c>
      <c r="L714" s="50">
        <f t="shared" si="162"/>
        <v>1482467.6988612658</v>
      </c>
      <c r="M714" s="50"/>
      <c r="N714" s="50">
        <f t="shared" si="163"/>
        <v>1482467.6988612658</v>
      </c>
      <c r="O714" s="114"/>
      <c r="P714" s="95"/>
      <c r="Q714" s="95"/>
      <c r="R714" s="33"/>
      <c r="S714" s="33"/>
    </row>
    <row r="715" spans="1:19" s="31" customFormat="1" x14ac:dyDescent="0.25">
      <c r="A715" s="35"/>
      <c r="B715" s="51" t="s">
        <v>497</v>
      </c>
      <c r="C715" s="35">
        <v>4</v>
      </c>
      <c r="D715" s="55">
        <v>40.031199999999998</v>
      </c>
      <c r="E715" s="102">
        <v>1169</v>
      </c>
      <c r="F715" s="183">
        <v>1360410.9</v>
      </c>
      <c r="G715" s="41">
        <v>100</v>
      </c>
      <c r="H715" s="50">
        <f t="shared" si="160"/>
        <v>1360410.9</v>
      </c>
      <c r="I715" s="50">
        <f t="shared" si="159"/>
        <v>0</v>
      </c>
      <c r="J715" s="50">
        <f t="shared" si="156"/>
        <v>1163.7390076988879</v>
      </c>
      <c r="K715" s="50">
        <f t="shared" si="161"/>
        <v>1234.0325316763435</v>
      </c>
      <c r="L715" s="50">
        <f t="shared" si="162"/>
        <v>1600315.7231129608</v>
      </c>
      <c r="M715" s="50"/>
      <c r="N715" s="50">
        <f t="shared" si="163"/>
        <v>1600315.7231129608</v>
      </c>
      <c r="O715" s="114"/>
      <c r="P715" s="95"/>
      <c r="Q715" s="95"/>
      <c r="R715" s="33"/>
      <c r="S715" s="33"/>
    </row>
    <row r="716" spans="1:19" s="31" customFormat="1" x14ac:dyDescent="0.25">
      <c r="A716" s="35"/>
      <c r="B716" s="51" t="s">
        <v>498</v>
      </c>
      <c r="C716" s="35">
        <v>4</v>
      </c>
      <c r="D716" s="55">
        <v>33.610399999999998</v>
      </c>
      <c r="E716" s="102">
        <v>1510</v>
      </c>
      <c r="F716" s="183">
        <v>1537752.1</v>
      </c>
      <c r="G716" s="41">
        <v>100</v>
      </c>
      <c r="H716" s="50">
        <f t="shared" si="160"/>
        <v>1537752.1</v>
      </c>
      <c r="I716" s="50">
        <f t="shared" si="159"/>
        <v>0</v>
      </c>
      <c r="J716" s="50">
        <f t="shared" si="156"/>
        <v>1018.3788741721855</v>
      </c>
      <c r="K716" s="50">
        <f t="shared" si="161"/>
        <v>1379.3926652030459</v>
      </c>
      <c r="L716" s="50">
        <f t="shared" si="162"/>
        <v>1783708.3573987926</v>
      </c>
      <c r="M716" s="50"/>
      <c r="N716" s="50">
        <f t="shared" si="163"/>
        <v>1783708.3573987926</v>
      </c>
      <c r="O716" s="114"/>
      <c r="P716" s="95"/>
      <c r="Q716" s="95"/>
      <c r="R716" s="33"/>
      <c r="S716" s="33"/>
    </row>
    <row r="717" spans="1:19" s="31" customFormat="1" x14ac:dyDescent="0.25">
      <c r="A717" s="35"/>
      <c r="B717" s="51" t="s">
        <v>814</v>
      </c>
      <c r="C717" s="35">
        <v>4</v>
      </c>
      <c r="D717" s="55">
        <v>26.089300000000001</v>
      </c>
      <c r="E717" s="102">
        <v>1078</v>
      </c>
      <c r="F717" s="183">
        <v>494384.3</v>
      </c>
      <c r="G717" s="41">
        <v>100</v>
      </c>
      <c r="H717" s="50">
        <f t="shared" si="160"/>
        <v>494384.3</v>
      </c>
      <c r="I717" s="50">
        <f t="shared" si="159"/>
        <v>0</v>
      </c>
      <c r="J717" s="50">
        <f t="shared" si="156"/>
        <v>458.61252319109462</v>
      </c>
      <c r="K717" s="50">
        <f t="shared" si="161"/>
        <v>1939.1590161841368</v>
      </c>
      <c r="L717" s="50">
        <f t="shared" si="162"/>
        <v>2059649.4170159204</v>
      </c>
      <c r="M717" s="50"/>
      <c r="N717" s="50">
        <f t="shared" si="163"/>
        <v>2059649.4170159204</v>
      </c>
      <c r="O717" s="114"/>
      <c r="P717" s="95"/>
      <c r="Q717" s="95"/>
      <c r="R717" s="33"/>
      <c r="S717" s="33"/>
    </row>
    <row r="718" spans="1:19" s="31" customFormat="1" x14ac:dyDescent="0.25">
      <c r="A718" s="35"/>
      <c r="B718" s="51" t="s">
        <v>499</v>
      </c>
      <c r="C718" s="35">
        <v>4</v>
      </c>
      <c r="D718" s="55">
        <v>25.745800000000003</v>
      </c>
      <c r="E718" s="102">
        <v>1147</v>
      </c>
      <c r="F718" s="183">
        <v>586961.69999999995</v>
      </c>
      <c r="G718" s="41">
        <v>100</v>
      </c>
      <c r="H718" s="50">
        <f t="shared" si="160"/>
        <v>586961.69999999995</v>
      </c>
      <c r="I718" s="50">
        <f t="shared" si="159"/>
        <v>0</v>
      </c>
      <c r="J718" s="50">
        <f t="shared" si="156"/>
        <v>511.73644289450738</v>
      </c>
      <c r="K718" s="50">
        <f t="shared" si="161"/>
        <v>1886.035096480724</v>
      </c>
      <c r="L718" s="50">
        <f t="shared" si="162"/>
        <v>2035640.0449705578</v>
      </c>
      <c r="M718" s="50"/>
      <c r="N718" s="50">
        <f t="shared" si="163"/>
        <v>2035640.0449705578</v>
      </c>
      <c r="O718" s="114"/>
      <c r="P718" s="95"/>
      <c r="Q718" s="95"/>
      <c r="R718" s="33"/>
      <c r="S718" s="33"/>
    </row>
    <row r="719" spans="1:19" s="31" customFormat="1" x14ac:dyDescent="0.25">
      <c r="A719" s="35"/>
      <c r="B719" s="51" t="s">
        <v>500</v>
      </c>
      <c r="C719" s="35">
        <v>4</v>
      </c>
      <c r="D719" s="55">
        <v>16.497399999999999</v>
      </c>
      <c r="E719" s="102">
        <v>664</v>
      </c>
      <c r="F719" s="183">
        <v>616169.30000000005</v>
      </c>
      <c r="G719" s="41">
        <v>100</v>
      </c>
      <c r="H719" s="50">
        <f t="shared" si="160"/>
        <v>616169.30000000005</v>
      </c>
      <c r="I719" s="50">
        <f t="shared" si="159"/>
        <v>0</v>
      </c>
      <c r="J719" s="50">
        <f t="shared" si="156"/>
        <v>927.96581325301213</v>
      </c>
      <c r="K719" s="50">
        <f t="shared" si="161"/>
        <v>1469.8057261222193</v>
      </c>
      <c r="L719" s="50">
        <f t="shared" si="162"/>
        <v>1494436.2457777082</v>
      </c>
      <c r="M719" s="50"/>
      <c r="N719" s="50">
        <f t="shared" si="163"/>
        <v>1494436.2457777082</v>
      </c>
      <c r="O719" s="114"/>
      <c r="P719" s="95"/>
      <c r="Q719" s="95"/>
      <c r="R719" s="33"/>
      <c r="S719" s="33"/>
    </row>
    <row r="720" spans="1:19" s="31" customFormat="1" x14ac:dyDescent="0.25">
      <c r="A720" s="35"/>
      <c r="B720" s="4"/>
      <c r="C720" s="4"/>
      <c r="D720" s="55">
        <v>0</v>
      </c>
      <c r="E720" s="104"/>
      <c r="F720" s="42"/>
      <c r="G720" s="41"/>
      <c r="H720" s="42"/>
      <c r="I720" s="32"/>
      <c r="J720" s="32"/>
      <c r="K720" s="50"/>
      <c r="L720" s="50"/>
      <c r="M720" s="50"/>
      <c r="N720" s="50"/>
      <c r="O720" s="114"/>
      <c r="P720" s="95"/>
      <c r="Q720" s="95"/>
      <c r="R720" s="33"/>
      <c r="S720" s="33"/>
    </row>
    <row r="721" spans="1:19" s="31" customFormat="1" x14ac:dyDescent="0.25">
      <c r="A721" s="30" t="s">
        <v>501</v>
      </c>
      <c r="B721" s="43" t="s">
        <v>2</v>
      </c>
      <c r="C721" s="44"/>
      <c r="D721" s="3">
        <v>621.79470000000015</v>
      </c>
      <c r="E721" s="105">
        <f>E722</f>
        <v>32521</v>
      </c>
      <c r="F721" s="37">
        <f t="shared" ref="F721" si="164">F723</f>
        <v>0</v>
      </c>
      <c r="G721" s="37"/>
      <c r="H721" s="37">
        <f>H723</f>
        <v>10879356.275</v>
      </c>
      <c r="I721" s="37">
        <f>I723</f>
        <v>-10879356.275</v>
      </c>
      <c r="J721" s="37"/>
      <c r="K721" s="50"/>
      <c r="L721" s="50"/>
      <c r="M721" s="46">
        <f>M723</f>
        <v>15469321.837972214</v>
      </c>
      <c r="N721" s="37">
        <f t="shared" si="163"/>
        <v>15469321.837972214</v>
      </c>
      <c r="O721" s="114"/>
      <c r="P721" s="95"/>
      <c r="Q721" s="95"/>
      <c r="R721" s="33"/>
      <c r="S721" s="33"/>
    </row>
    <row r="722" spans="1:19" s="31" customFormat="1" x14ac:dyDescent="0.25">
      <c r="A722" s="30" t="s">
        <v>501</v>
      </c>
      <c r="B722" s="43" t="s">
        <v>3</v>
      </c>
      <c r="C722" s="44"/>
      <c r="D722" s="3">
        <v>621.79470000000015</v>
      </c>
      <c r="E722" s="105">
        <f>SUM(E724:E748)</f>
        <v>32521</v>
      </c>
      <c r="F722" s="37">
        <f t="shared" ref="F722" si="165">SUM(F724:F748)</f>
        <v>63203599.899999999</v>
      </c>
      <c r="G722" s="37"/>
      <c r="H722" s="37">
        <f>SUM(H724:H748)</f>
        <v>41444887.350000001</v>
      </c>
      <c r="I722" s="37">
        <f>SUM(I724:I748)</f>
        <v>21758712.550000001</v>
      </c>
      <c r="J722" s="37"/>
      <c r="K722" s="50"/>
      <c r="L722" s="37">
        <f>SUM(L724:L748)</f>
        <v>45171450.206286415</v>
      </c>
      <c r="M722" s="50"/>
      <c r="N722" s="37">
        <f t="shared" si="163"/>
        <v>45171450.206286415</v>
      </c>
      <c r="O722" s="114"/>
      <c r="P722" s="95"/>
      <c r="Q722" s="95"/>
      <c r="R722" s="33"/>
      <c r="S722" s="33"/>
    </row>
    <row r="723" spans="1:19" s="31" customFormat="1" x14ac:dyDescent="0.25">
      <c r="A723" s="35"/>
      <c r="B723" s="51" t="s">
        <v>26</v>
      </c>
      <c r="C723" s="35">
        <v>2</v>
      </c>
      <c r="D723" s="55">
        <v>0</v>
      </c>
      <c r="E723" s="108"/>
      <c r="F723" s="50"/>
      <c r="G723" s="41">
        <v>25</v>
      </c>
      <c r="H723" s="50">
        <f>F743*G723/100</f>
        <v>10879356.275</v>
      </c>
      <c r="I723" s="50">
        <f t="shared" ref="I723:I748" si="166">F723-H723</f>
        <v>-10879356.275</v>
      </c>
      <c r="J723" s="50"/>
      <c r="K723" s="50"/>
      <c r="L723" s="50"/>
      <c r="M723" s="50">
        <f>($L$7*$L$8*E721/$L$10)+($L$7*$L$9*D721/$L$11)</f>
        <v>15469321.837972214</v>
      </c>
      <c r="N723" s="50">
        <f t="shared" si="163"/>
        <v>15469321.837972214</v>
      </c>
      <c r="O723" s="114"/>
      <c r="P723" s="95"/>
      <c r="Q723" s="95"/>
      <c r="R723" s="33"/>
      <c r="S723" s="33"/>
    </row>
    <row r="724" spans="1:19" s="31" customFormat="1" x14ac:dyDescent="0.25">
      <c r="A724" s="35"/>
      <c r="B724" s="51" t="s">
        <v>815</v>
      </c>
      <c r="C724" s="35">
        <v>4</v>
      </c>
      <c r="D724" s="55">
        <v>22.4053</v>
      </c>
      <c r="E724" s="102">
        <v>685</v>
      </c>
      <c r="F724" s="184">
        <v>386760.9</v>
      </c>
      <c r="G724" s="41">
        <v>100</v>
      </c>
      <c r="H724" s="50">
        <f t="shared" ref="H724:H748" si="167">F724*G724/100</f>
        <v>386760.9</v>
      </c>
      <c r="I724" s="50">
        <f t="shared" si="166"/>
        <v>0</v>
      </c>
      <c r="J724" s="50">
        <f t="shared" ref="J724:J787" si="168">F724/E724</f>
        <v>564.6144525547445</v>
      </c>
      <c r="K724" s="50">
        <f t="shared" ref="K724:K748" si="169">$J$11*$J$19-J724</f>
        <v>1833.1570868204869</v>
      </c>
      <c r="L724" s="50">
        <f t="shared" ref="L724:L748" si="170">IF(K724&gt;0,$J$7*$J$8*(K724/$K$19),0)+$J$7*$J$9*(E724/$E$19)+$J$7*$J$10*(D724/$D$19)</f>
        <v>1831112.6058599891</v>
      </c>
      <c r="M724" s="50"/>
      <c r="N724" s="50">
        <f t="shared" si="163"/>
        <v>1831112.6058599891</v>
      </c>
      <c r="O724" s="114"/>
      <c r="P724" s="95"/>
      <c r="Q724" s="95"/>
      <c r="R724" s="33"/>
      <c r="S724" s="33"/>
    </row>
    <row r="725" spans="1:19" s="31" customFormat="1" x14ac:dyDescent="0.25">
      <c r="A725" s="35"/>
      <c r="B725" s="51" t="s">
        <v>502</v>
      </c>
      <c r="C725" s="35">
        <v>4</v>
      </c>
      <c r="D725" s="55">
        <v>36.141799999999996</v>
      </c>
      <c r="E725" s="102">
        <v>2154</v>
      </c>
      <c r="F725" s="184">
        <v>3705035.5</v>
      </c>
      <c r="G725" s="41">
        <v>100</v>
      </c>
      <c r="H725" s="50">
        <f t="shared" si="167"/>
        <v>3705035.5</v>
      </c>
      <c r="I725" s="50">
        <f t="shared" si="166"/>
        <v>0</v>
      </c>
      <c r="J725" s="50">
        <f t="shared" si="168"/>
        <v>1720.0721912720519</v>
      </c>
      <c r="K725" s="50">
        <f t="shared" si="169"/>
        <v>677.69934810317955</v>
      </c>
      <c r="L725" s="50">
        <f t="shared" si="170"/>
        <v>1427460.8072371606</v>
      </c>
      <c r="M725" s="50"/>
      <c r="N725" s="50">
        <f t="shared" si="163"/>
        <v>1427460.8072371606</v>
      </c>
      <c r="O725" s="114"/>
      <c r="P725" s="95"/>
      <c r="Q725" s="95"/>
      <c r="R725" s="33"/>
      <c r="S725" s="33"/>
    </row>
    <row r="726" spans="1:19" s="31" customFormat="1" x14ac:dyDescent="0.25">
      <c r="A726" s="35"/>
      <c r="B726" s="51" t="s">
        <v>503</v>
      </c>
      <c r="C726" s="35">
        <v>4</v>
      </c>
      <c r="D726" s="55">
        <v>14.616099999999999</v>
      </c>
      <c r="E726" s="102">
        <v>390</v>
      </c>
      <c r="F726" s="184">
        <v>139702</v>
      </c>
      <c r="G726" s="41">
        <v>100</v>
      </c>
      <c r="H726" s="50">
        <f t="shared" si="167"/>
        <v>139702</v>
      </c>
      <c r="I726" s="50">
        <f t="shared" si="166"/>
        <v>0</v>
      </c>
      <c r="J726" s="50">
        <f t="shared" si="168"/>
        <v>358.21025641025642</v>
      </c>
      <c r="K726" s="50">
        <f t="shared" si="169"/>
        <v>2039.5612829649749</v>
      </c>
      <c r="L726" s="50">
        <f t="shared" si="170"/>
        <v>1860967.3347268749</v>
      </c>
      <c r="M726" s="50"/>
      <c r="N726" s="50">
        <f t="shared" si="163"/>
        <v>1860967.3347268749</v>
      </c>
      <c r="O726" s="114"/>
      <c r="P726" s="95"/>
      <c r="Q726" s="95"/>
      <c r="R726" s="33"/>
      <c r="S726" s="33"/>
    </row>
    <row r="727" spans="1:19" s="31" customFormat="1" x14ac:dyDescent="0.25">
      <c r="A727" s="35"/>
      <c r="B727" s="51" t="s">
        <v>816</v>
      </c>
      <c r="C727" s="35">
        <v>4</v>
      </c>
      <c r="D727" s="55">
        <v>24.534499999999998</v>
      </c>
      <c r="E727" s="102">
        <v>907</v>
      </c>
      <c r="F727" s="184">
        <v>1141118</v>
      </c>
      <c r="G727" s="41">
        <v>100</v>
      </c>
      <c r="H727" s="50">
        <f t="shared" si="167"/>
        <v>1141118</v>
      </c>
      <c r="I727" s="50">
        <f t="shared" si="166"/>
        <v>0</v>
      </c>
      <c r="J727" s="50">
        <f t="shared" si="168"/>
        <v>1258.1234840132304</v>
      </c>
      <c r="K727" s="50">
        <f t="shared" si="169"/>
        <v>1139.6480553620011</v>
      </c>
      <c r="L727" s="50">
        <f t="shared" si="170"/>
        <v>1349852.2237574311</v>
      </c>
      <c r="M727" s="50"/>
      <c r="N727" s="50">
        <f t="shared" si="163"/>
        <v>1349852.2237574311</v>
      </c>
      <c r="O727" s="114"/>
      <c r="P727" s="95"/>
      <c r="Q727" s="95"/>
      <c r="R727" s="33"/>
      <c r="S727" s="33"/>
    </row>
    <row r="728" spans="1:19" s="31" customFormat="1" x14ac:dyDescent="0.25">
      <c r="A728" s="35"/>
      <c r="B728" s="51" t="s">
        <v>504</v>
      </c>
      <c r="C728" s="35">
        <v>4</v>
      </c>
      <c r="D728" s="55">
        <v>26.725200000000001</v>
      </c>
      <c r="E728" s="102">
        <v>1351</v>
      </c>
      <c r="F728" s="184">
        <v>1193197.3</v>
      </c>
      <c r="G728" s="41">
        <v>100</v>
      </c>
      <c r="H728" s="50">
        <f t="shared" si="167"/>
        <v>1193197.3</v>
      </c>
      <c r="I728" s="50">
        <f t="shared" si="166"/>
        <v>0</v>
      </c>
      <c r="J728" s="50">
        <f t="shared" si="168"/>
        <v>883.19563286454479</v>
      </c>
      <c r="K728" s="50">
        <f t="shared" si="169"/>
        <v>1514.5759065106868</v>
      </c>
      <c r="L728" s="50">
        <f t="shared" si="170"/>
        <v>1802946.4164708524</v>
      </c>
      <c r="M728" s="50"/>
      <c r="N728" s="50">
        <f t="shared" si="163"/>
        <v>1802946.4164708524</v>
      </c>
      <c r="O728" s="114"/>
      <c r="P728" s="95"/>
      <c r="Q728" s="95"/>
      <c r="R728" s="33"/>
      <c r="S728" s="33"/>
    </row>
    <row r="729" spans="1:19" s="31" customFormat="1" x14ac:dyDescent="0.25">
      <c r="A729" s="35"/>
      <c r="B729" s="51" t="s">
        <v>505</v>
      </c>
      <c r="C729" s="35">
        <v>4</v>
      </c>
      <c r="D729" s="55">
        <v>26.397100000000002</v>
      </c>
      <c r="E729" s="102">
        <v>811</v>
      </c>
      <c r="F729" s="184">
        <v>375276.6</v>
      </c>
      <c r="G729" s="41">
        <v>100</v>
      </c>
      <c r="H729" s="50">
        <f t="shared" si="167"/>
        <v>375276.6</v>
      </c>
      <c r="I729" s="50">
        <f t="shared" si="166"/>
        <v>0</v>
      </c>
      <c r="J729" s="50">
        <f t="shared" si="168"/>
        <v>462.73316892725029</v>
      </c>
      <c r="K729" s="50">
        <f t="shared" si="169"/>
        <v>1935.0383704479812</v>
      </c>
      <c r="L729" s="50">
        <f t="shared" si="170"/>
        <v>1976417.7112209424</v>
      </c>
      <c r="M729" s="50"/>
      <c r="N729" s="50">
        <f t="shared" si="163"/>
        <v>1976417.7112209424</v>
      </c>
      <c r="O729" s="114"/>
      <c r="P729" s="95"/>
      <c r="Q729" s="95"/>
      <c r="R729" s="33"/>
      <c r="S729" s="33"/>
    </row>
    <row r="730" spans="1:19" s="31" customFormat="1" x14ac:dyDescent="0.25">
      <c r="A730" s="35"/>
      <c r="B730" s="51" t="s">
        <v>277</v>
      </c>
      <c r="C730" s="35">
        <v>4</v>
      </c>
      <c r="D730" s="55">
        <v>16.529200000000003</v>
      </c>
      <c r="E730" s="102">
        <v>629</v>
      </c>
      <c r="F730" s="184">
        <v>540297.5</v>
      </c>
      <c r="G730" s="41">
        <v>100</v>
      </c>
      <c r="H730" s="50">
        <f t="shared" si="167"/>
        <v>540297.5</v>
      </c>
      <c r="I730" s="50">
        <f t="shared" si="166"/>
        <v>0</v>
      </c>
      <c r="J730" s="50">
        <f t="shared" si="168"/>
        <v>858.9785373608903</v>
      </c>
      <c r="K730" s="50">
        <f t="shared" si="169"/>
        <v>1538.7930020143413</v>
      </c>
      <c r="L730" s="50">
        <f t="shared" si="170"/>
        <v>1539828.5735667306</v>
      </c>
      <c r="M730" s="50"/>
      <c r="N730" s="50">
        <f t="shared" si="163"/>
        <v>1539828.5735667306</v>
      </c>
      <c r="O730" s="114"/>
      <c r="P730" s="95"/>
      <c r="Q730" s="95"/>
      <c r="R730" s="33"/>
      <c r="S730" s="33"/>
    </row>
    <row r="731" spans="1:19" s="31" customFormat="1" x14ac:dyDescent="0.25">
      <c r="A731" s="35"/>
      <c r="B731" s="51" t="s">
        <v>132</v>
      </c>
      <c r="C731" s="35">
        <v>4</v>
      </c>
      <c r="D731" s="55">
        <v>30.114800000000002</v>
      </c>
      <c r="E731" s="102">
        <v>1210</v>
      </c>
      <c r="F731" s="184">
        <v>846425.7</v>
      </c>
      <c r="G731" s="41">
        <v>100</v>
      </c>
      <c r="H731" s="50">
        <f t="shared" si="167"/>
        <v>846425.7</v>
      </c>
      <c r="I731" s="50">
        <f t="shared" si="166"/>
        <v>0</v>
      </c>
      <c r="J731" s="50">
        <f t="shared" si="168"/>
        <v>699.52537190082637</v>
      </c>
      <c r="K731" s="50">
        <f t="shared" si="169"/>
        <v>1698.246167474405</v>
      </c>
      <c r="L731" s="50">
        <f t="shared" si="170"/>
        <v>1929148.2027361246</v>
      </c>
      <c r="M731" s="50"/>
      <c r="N731" s="50">
        <f t="shared" si="163"/>
        <v>1929148.2027361246</v>
      </c>
      <c r="O731" s="114"/>
      <c r="P731" s="95"/>
      <c r="Q731" s="95"/>
      <c r="R731" s="33"/>
      <c r="S731" s="33"/>
    </row>
    <row r="732" spans="1:19" s="31" customFormat="1" x14ac:dyDescent="0.25">
      <c r="A732" s="35"/>
      <c r="B732" s="51" t="s">
        <v>817</v>
      </c>
      <c r="C732" s="35">
        <v>4</v>
      </c>
      <c r="D732" s="55">
        <v>35.5075</v>
      </c>
      <c r="E732" s="102">
        <v>1441</v>
      </c>
      <c r="F732" s="184">
        <v>1539981.1</v>
      </c>
      <c r="G732" s="41">
        <v>100</v>
      </c>
      <c r="H732" s="50">
        <f t="shared" si="167"/>
        <v>1539981.1</v>
      </c>
      <c r="I732" s="50">
        <f t="shared" si="166"/>
        <v>0</v>
      </c>
      <c r="J732" s="50">
        <f t="shared" si="168"/>
        <v>1068.6891741845941</v>
      </c>
      <c r="K732" s="50">
        <f t="shared" si="169"/>
        <v>1329.0823651906373</v>
      </c>
      <c r="L732" s="50">
        <f t="shared" si="170"/>
        <v>1733278.1110595416</v>
      </c>
      <c r="M732" s="50"/>
      <c r="N732" s="50">
        <f t="shared" si="163"/>
        <v>1733278.1110595416</v>
      </c>
      <c r="O732" s="114"/>
      <c r="P732" s="95"/>
      <c r="Q732" s="95"/>
      <c r="R732" s="33"/>
      <c r="S732" s="33"/>
    </row>
    <row r="733" spans="1:19" s="31" customFormat="1" x14ac:dyDescent="0.25">
      <c r="A733" s="35"/>
      <c r="B733" s="51" t="s">
        <v>506</v>
      </c>
      <c r="C733" s="35">
        <v>4</v>
      </c>
      <c r="D733" s="55">
        <v>39.1021</v>
      </c>
      <c r="E733" s="102">
        <v>1009</v>
      </c>
      <c r="F733" s="184">
        <v>686856.2</v>
      </c>
      <c r="G733" s="41">
        <v>100</v>
      </c>
      <c r="H733" s="50">
        <f t="shared" si="167"/>
        <v>686856.2</v>
      </c>
      <c r="I733" s="50">
        <f t="shared" si="166"/>
        <v>0</v>
      </c>
      <c r="J733" s="50">
        <f t="shared" si="168"/>
        <v>680.72963330029722</v>
      </c>
      <c r="K733" s="50">
        <f t="shared" si="169"/>
        <v>1717.0419060749341</v>
      </c>
      <c r="L733" s="50">
        <f t="shared" si="170"/>
        <v>1937201.6753852153</v>
      </c>
      <c r="M733" s="50"/>
      <c r="N733" s="50">
        <f t="shared" si="163"/>
        <v>1937201.6753852153</v>
      </c>
      <c r="O733" s="114"/>
      <c r="P733" s="95"/>
      <c r="Q733" s="95"/>
      <c r="R733" s="33"/>
      <c r="S733" s="33"/>
    </row>
    <row r="734" spans="1:19" s="31" customFormat="1" x14ac:dyDescent="0.25">
      <c r="A734" s="35"/>
      <c r="B734" s="51" t="s">
        <v>507</v>
      </c>
      <c r="C734" s="35">
        <v>4</v>
      </c>
      <c r="D734" s="55">
        <v>10.784200000000002</v>
      </c>
      <c r="E734" s="102">
        <v>365</v>
      </c>
      <c r="F734" s="184">
        <v>131997.29999999999</v>
      </c>
      <c r="G734" s="41">
        <v>100</v>
      </c>
      <c r="H734" s="50">
        <f t="shared" si="167"/>
        <v>131997.29999999999</v>
      </c>
      <c r="I734" s="50">
        <f t="shared" si="166"/>
        <v>0</v>
      </c>
      <c r="J734" s="50">
        <f t="shared" si="168"/>
        <v>361.63643835616438</v>
      </c>
      <c r="K734" s="50">
        <f t="shared" si="169"/>
        <v>2036.135101019067</v>
      </c>
      <c r="L734" s="50">
        <f t="shared" si="170"/>
        <v>1827356.4919823606</v>
      </c>
      <c r="M734" s="50"/>
      <c r="N734" s="50">
        <f t="shared" si="163"/>
        <v>1827356.4919823606</v>
      </c>
      <c r="O734" s="114"/>
      <c r="P734" s="95"/>
      <c r="Q734" s="95"/>
      <c r="R734" s="33"/>
      <c r="S734" s="33"/>
    </row>
    <row r="735" spans="1:19" s="31" customFormat="1" x14ac:dyDescent="0.25">
      <c r="A735" s="35"/>
      <c r="B735" s="51" t="s">
        <v>508</v>
      </c>
      <c r="C735" s="35">
        <v>4</v>
      </c>
      <c r="D735" s="55">
        <v>25.337800000000001</v>
      </c>
      <c r="E735" s="102">
        <v>1482</v>
      </c>
      <c r="F735" s="184">
        <v>1156854.3999999999</v>
      </c>
      <c r="G735" s="41">
        <v>100</v>
      </c>
      <c r="H735" s="50">
        <f t="shared" si="167"/>
        <v>1156854.3999999999</v>
      </c>
      <c r="I735" s="50">
        <f t="shared" si="166"/>
        <v>0</v>
      </c>
      <c r="J735" s="50">
        <f t="shared" si="168"/>
        <v>780.6035087719298</v>
      </c>
      <c r="K735" s="50">
        <f t="shared" si="169"/>
        <v>1617.1680306033018</v>
      </c>
      <c r="L735" s="50">
        <f t="shared" si="170"/>
        <v>1917820.154668266</v>
      </c>
      <c r="M735" s="50"/>
      <c r="N735" s="50">
        <f t="shared" si="163"/>
        <v>1917820.154668266</v>
      </c>
      <c r="O735" s="114"/>
      <c r="P735" s="95"/>
      <c r="Q735" s="95"/>
      <c r="R735" s="33"/>
      <c r="S735" s="33"/>
    </row>
    <row r="736" spans="1:19" s="31" customFormat="1" x14ac:dyDescent="0.25">
      <c r="A736" s="35"/>
      <c r="B736" s="51" t="s">
        <v>818</v>
      </c>
      <c r="C736" s="35">
        <v>4</v>
      </c>
      <c r="D736" s="55">
        <v>10.443499999999998</v>
      </c>
      <c r="E736" s="102">
        <v>608</v>
      </c>
      <c r="F736" s="184">
        <v>264697.3</v>
      </c>
      <c r="G736" s="41">
        <v>100</v>
      </c>
      <c r="H736" s="50">
        <f t="shared" si="167"/>
        <v>264697.3</v>
      </c>
      <c r="I736" s="50">
        <f t="shared" si="166"/>
        <v>0</v>
      </c>
      <c r="J736" s="50">
        <f t="shared" si="168"/>
        <v>435.35740131578945</v>
      </c>
      <c r="K736" s="50">
        <f t="shared" si="169"/>
        <v>1962.4141380594419</v>
      </c>
      <c r="L736" s="50">
        <f t="shared" si="170"/>
        <v>1839947.0415747955</v>
      </c>
      <c r="M736" s="50"/>
      <c r="N736" s="50">
        <f t="shared" si="163"/>
        <v>1839947.0415747955</v>
      </c>
      <c r="O736" s="114"/>
      <c r="P736" s="95"/>
      <c r="Q736" s="95"/>
      <c r="R736" s="33"/>
      <c r="S736" s="33"/>
    </row>
    <row r="737" spans="1:19" s="31" customFormat="1" x14ac:dyDescent="0.25">
      <c r="A737" s="35"/>
      <c r="B737" s="51" t="s">
        <v>509</v>
      </c>
      <c r="C737" s="35">
        <v>4</v>
      </c>
      <c r="D737" s="55">
        <v>12.3179</v>
      </c>
      <c r="E737" s="102">
        <v>449</v>
      </c>
      <c r="F737" s="184">
        <v>385307.2</v>
      </c>
      <c r="G737" s="41">
        <v>100</v>
      </c>
      <c r="H737" s="50">
        <f t="shared" si="167"/>
        <v>385307.2</v>
      </c>
      <c r="I737" s="50">
        <f t="shared" si="166"/>
        <v>0</v>
      </c>
      <c r="J737" s="50">
        <f t="shared" si="168"/>
        <v>858.14521158129173</v>
      </c>
      <c r="K737" s="50">
        <f t="shared" si="169"/>
        <v>1539.6263277939397</v>
      </c>
      <c r="L737" s="50">
        <f t="shared" si="170"/>
        <v>1459915.2730167957</v>
      </c>
      <c r="M737" s="50"/>
      <c r="N737" s="50">
        <f t="shared" si="163"/>
        <v>1459915.2730167957</v>
      </c>
      <c r="O737" s="114"/>
      <c r="P737" s="95"/>
      <c r="Q737" s="95"/>
      <c r="R737" s="33"/>
      <c r="S737" s="33"/>
    </row>
    <row r="738" spans="1:19" s="31" customFormat="1" x14ac:dyDescent="0.25">
      <c r="A738" s="35"/>
      <c r="B738" s="51" t="s">
        <v>510</v>
      </c>
      <c r="C738" s="35">
        <v>4</v>
      </c>
      <c r="D738" s="55">
        <v>13.093299999999999</v>
      </c>
      <c r="E738" s="102">
        <v>348</v>
      </c>
      <c r="F738" s="184">
        <v>97253.5</v>
      </c>
      <c r="G738" s="41">
        <v>100</v>
      </c>
      <c r="H738" s="50">
        <f t="shared" si="167"/>
        <v>97253.5</v>
      </c>
      <c r="I738" s="50">
        <f t="shared" si="166"/>
        <v>0</v>
      </c>
      <c r="J738" s="50">
        <f t="shared" si="168"/>
        <v>279.46408045977012</v>
      </c>
      <c r="K738" s="50">
        <f t="shared" si="169"/>
        <v>2118.3074589154612</v>
      </c>
      <c r="L738" s="50">
        <f t="shared" si="170"/>
        <v>1902722.5651221033</v>
      </c>
      <c r="M738" s="50"/>
      <c r="N738" s="50">
        <f t="shared" si="163"/>
        <v>1902722.5651221033</v>
      </c>
      <c r="O738" s="114"/>
      <c r="P738" s="95"/>
      <c r="Q738" s="95"/>
      <c r="R738" s="33"/>
      <c r="S738" s="33"/>
    </row>
    <row r="739" spans="1:19" s="31" customFormat="1" x14ac:dyDescent="0.25">
      <c r="A739" s="35"/>
      <c r="B739" s="51" t="s">
        <v>511</v>
      </c>
      <c r="C739" s="35">
        <v>4</v>
      </c>
      <c r="D739" s="55">
        <v>22.278000000000002</v>
      </c>
      <c r="E739" s="102">
        <v>1048</v>
      </c>
      <c r="F739" s="184">
        <v>524827.5</v>
      </c>
      <c r="G739" s="41">
        <v>100</v>
      </c>
      <c r="H739" s="50">
        <f t="shared" si="167"/>
        <v>524827.5</v>
      </c>
      <c r="I739" s="50">
        <f t="shared" si="166"/>
        <v>0</v>
      </c>
      <c r="J739" s="50">
        <f t="shared" si="168"/>
        <v>500.78959923664121</v>
      </c>
      <c r="K739" s="50">
        <f t="shared" si="169"/>
        <v>1896.9819401385903</v>
      </c>
      <c r="L739" s="50">
        <f t="shared" si="170"/>
        <v>1993223.181956325</v>
      </c>
      <c r="M739" s="50"/>
      <c r="N739" s="50">
        <f t="shared" si="163"/>
        <v>1993223.181956325</v>
      </c>
      <c r="O739" s="114"/>
      <c r="P739" s="95"/>
      <c r="Q739" s="95"/>
      <c r="R739" s="33"/>
      <c r="S739" s="33"/>
    </row>
    <row r="740" spans="1:19" s="31" customFormat="1" x14ac:dyDescent="0.25">
      <c r="A740" s="35"/>
      <c r="B740" s="51" t="s">
        <v>512</v>
      </c>
      <c r="C740" s="35">
        <v>4</v>
      </c>
      <c r="D740" s="55">
        <v>27.158000000000001</v>
      </c>
      <c r="E740" s="102">
        <v>1320</v>
      </c>
      <c r="F740" s="184">
        <v>691895.8</v>
      </c>
      <c r="G740" s="41">
        <v>100</v>
      </c>
      <c r="H740" s="50">
        <f t="shared" si="167"/>
        <v>691895.8</v>
      </c>
      <c r="I740" s="50">
        <f t="shared" si="166"/>
        <v>0</v>
      </c>
      <c r="J740" s="50">
        <f t="shared" si="168"/>
        <v>524.16348484848493</v>
      </c>
      <c r="K740" s="50">
        <f t="shared" si="169"/>
        <v>1873.6080545267464</v>
      </c>
      <c r="L740" s="50">
        <f t="shared" si="170"/>
        <v>2087081.247750466</v>
      </c>
      <c r="M740" s="50"/>
      <c r="N740" s="50">
        <f t="shared" si="163"/>
        <v>2087081.247750466</v>
      </c>
      <c r="O740" s="114"/>
      <c r="P740" s="95"/>
      <c r="Q740" s="95"/>
      <c r="R740" s="33"/>
      <c r="S740" s="33"/>
    </row>
    <row r="741" spans="1:19" s="31" customFormat="1" x14ac:dyDescent="0.25">
      <c r="A741" s="35"/>
      <c r="B741" s="51" t="s">
        <v>513</v>
      </c>
      <c r="C741" s="35">
        <v>4</v>
      </c>
      <c r="D741" s="55">
        <v>12.5047</v>
      </c>
      <c r="E741" s="102">
        <v>469</v>
      </c>
      <c r="F741" s="184">
        <v>516432.3</v>
      </c>
      <c r="G741" s="41">
        <v>100</v>
      </c>
      <c r="H741" s="50">
        <f t="shared" si="167"/>
        <v>516432.3</v>
      </c>
      <c r="I741" s="50">
        <f t="shared" si="166"/>
        <v>0</v>
      </c>
      <c r="J741" s="50">
        <f t="shared" si="168"/>
        <v>1101.1349680170576</v>
      </c>
      <c r="K741" s="50">
        <f t="shared" si="169"/>
        <v>1296.6365713581738</v>
      </c>
      <c r="L741" s="50">
        <f t="shared" si="170"/>
        <v>1270216.8946633781</v>
      </c>
      <c r="M741" s="50"/>
      <c r="N741" s="50">
        <f t="shared" si="163"/>
        <v>1270216.8946633781</v>
      </c>
      <c r="O741" s="114"/>
      <c r="P741" s="95"/>
      <c r="Q741" s="95"/>
      <c r="R741" s="33"/>
      <c r="S741" s="33"/>
    </row>
    <row r="742" spans="1:19" s="31" customFormat="1" x14ac:dyDescent="0.25">
      <c r="A742" s="35"/>
      <c r="B742" s="51" t="s">
        <v>514</v>
      </c>
      <c r="C742" s="35">
        <v>4</v>
      </c>
      <c r="D742" s="55">
        <v>20.348699999999997</v>
      </c>
      <c r="E742" s="102">
        <v>758</v>
      </c>
      <c r="F742" s="184">
        <v>1029933</v>
      </c>
      <c r="G742" s="41">
        <v>100</v>
      </c>
      <c r="H742" s="50">
        <f t="shared" si="167"/>
        <v>1029933</v>
      </c>
      <c r="I742" s="50">
        <f t="shared" si="166"/>
        <v>0</v>
      </c>
      <c r="J742" s="50">
        <f t="shared" si="168"/>
        <v>1358.7506596306068</v>
      </c>
      <c r="K742" s="50">
        <f t="shared" si="169"/>
        <v>1039.0208797446246</v>
      </c>
      <c r="L742" s="50">
        <f t="shared" si="170"/>
        <v>1197347.6755615738</v>
      </c>
      <c r="M742" s="50"/>
      <c r="N742" s="50">
        <f t="shared" si="163"/>
        <v>1197347.6755615738</v>
      </c>
      <c r="O742" s="114"/>
      <c r="P742" s="95"/>
      <c r="Q742" s="95"/>
      <c r="R742" s="33"/>
      <c r="S742" s="33"/>
    </row>
    <row r="743" spans="1:19" s="31" customFormat="1" x14ac:dyDescent="0.25">
      <c r="A743" s="35"/>
      <c r="B743" s="51" t="s">
        <v>501</v>
      </c>
      <c r="C743" s="35">
        <v>3</v>
      </c>
      <c r="D743" s="55">
        <v>33.518300000000004</v>
      </c>
      <c r="E743" s="102">
        <v>8994</v>
      </c>
      <c r="F743" s="184">
        <v>43517425.100000001</v>
      </c>
      <c r="G743" s="41">
        <v>50</v>
      </c>
      <c r="H743" s="50">
        <f t="shared" si="167"/>
        <v>21758712.550000001</v>
      </c>
      <c r="I743" s="50">
        <f t="shared" si="166"/>
        <v>21758712.550000001</v>
      </c>
      <c r="J743" s="50">
        <f t="shared" si="168"/>
        <v>4838.4951189682015</v>
      </c>
      <c r="K743" s="50">
        <f t="shared" si="169"/>
        <v>-2440.7235795929701</v>
      </c>
      <c r="L743" s="50">
        <f t="shared" si="170"/>
        <v>2956653.8008989445</v>
      </c>
      <c r="M743" s="50"/>
      <c r="N743" s="50">
        <f t="shared" si="163"/>
        <v>2956653.8008989445</v>
      </c>
      <c r="O743" s="114"/>
      <c r="P743" s="95"/>
      <c r="Q743" s="95"/>
      <c r="R743" s="33"/>
      <c r="S743" s="33"/>
    </row>
    <row r="744" spans="1:19" s="31" customFormat="1" x14ac:dyDescent="0.25">
      <c r="A744" s="35"/>
      <c r="B744" s="51" t="s">
        <v>515</v>
      </c>
      <c r="C744" s="35">
        <v>4</v>
      </c>
      <c r="D744" s="55">
        <v>46.443300000000001</v>
      </c>
      <c r="E744" s="102">
        <v>984</v>
      </c>
      <c r="F744" s="184">
        <v>526269.1</v>
      </c>
      <c r="G744" s="41">
        <v>100</v>
      </c>
      <c r="H744" s="50">
        <f t="shared" si="167"/>
        <v>526269.1</v>
      </c>
      <c r="I744" s="50">
        <f t="shared" si="166"/>
        <v>0</v>
      </c>
      <c r="J744" s="50">
        <f t="shared" si="168"/>
        <v>534.82632113821137</v>
      </c>
      <c r="K744" s="50">
        <f t="shared" si="169"/>
        <v>1862.9452182370201</v>
      </c>
      <c r="L744" s="50">
        <f t="shared" si="170"/>
        <v>2092213.4052747802</v>
      </c>
      <c r="M744" s="50"/>
      <c r="N744" s="50">
        <f t="shared" si="163"/>
        <v>2092213.4052747802</v>
      </c>
      <c r="O744" s="114"/>
      <c r="P744" s="95"/>
      <c r="Q744" s="95"/>
      <c r="R744" s="33"/>
      <c r="S744" s="33"/>
    </row>
    <row r="745" spans="1:19" s="31" customFormat="1" x14ac:dyDescent="0.25">
      <c r="A745" s="35"/>
      <c r="B745" s="51" t="s">
        <v>819</v>
      </c>
      <c r="C745" s="35">
        <v>4</v>
      </c>
      <c r="D745" s="55">
        <v>30.5336</v>
      </c>
      <c r="E745" s="102">
        <v>1559</v>
      </c>
      <c r="F745" s="184">
        <v>576058.9</v>
      </c>
      <c r="G745" s="41">
        <v>100</v>
      </c>
      <c r="H745" s="50">
        <f t="shared" si="167"/>
        <v>576058.9</v>
      </c>
      <c r="I745" s="50">
        <f t="shared" si="166"/>
        <v>0</v>
      </c>
      <c r="J745" s="50">
        <f t="shared" si="168"/>
        <v>369.50538806927517</v>
      </c>
      <c r="K745" s="50">
        <f t="shared" si="169"/>
        <v>2028.2661513059563</v>
      </c>
      <c r="L745" s="50">
        <f t="shared" si="170"/>
        <v>2306036.4053410641</v>
      </c>
      <c r="M745" s="50"/>
      <c r="N745" s="50">
        <f t="shared" si="163"/>
        <v>2306036.4053410641</v>
      </c>
      <c r="O745" s="114"/>
      <c r="P745" s="95"/>
      <c r="Q745" s="95"/>
      <c r="R745" s="33"/>
      <c r="S745" s="33"/>
    </row>
    <row r="746" spans="1:19" s="31" customFormat="1" x14ac:dyDescent="0.25">
      <c r="A746" s="35"/>
      <c r="B746" s="51" t="s">
        <v>516</v>
      </c>
      <c r="C746" s="35">
        <v>4</v>
      </c>
      <c r="D746" s="55">
        <v>32.883499999999998</v>
      </c>
      <c r="E746" s="102">
        <v>1123</v>
      </c>
      <c r="F746" s="184">
        <v>786181.3</v>
      </c>
      <c r="G746" s="41">
        <v>100</v>
      </c>
      <c r="H746" s="50">
        <f t="shared" si="167"/>
        <v>786181.3</v>
      </c>
      <c r="I746" s="50">
        <f t="shared" si="166"/>
        <v>0</v>
      </c>
      <c r="J746" s="50">
        <f t="shared" si="168"/>
        <v>700.07239536954592</v>
      </c>
      <c r="K746" s="50">
        <f t="shared" si="169"/>
        <v>1697.6991440056854</v>
      </c>
      <c r="L746" s="50">
        <f t="shared" si="170"/>
        <v>1918813.7148338966</v>
      </c>
      <c r="M746" s="50"/>
      <c r="N746" s="50">
        <f t="shared" si="163"/>
        <v>1918813.7148338966</v>
      </c>
      <c r="O746" s="114"/>
      <c r="P746" s="95"/>
      <c r="Q746" s="95"/>
      <c r="R746" s="33"/>
      <c r="S746" s="33"/>
    </row>
    <row r="747" spans="1:19" s="31" customFormat="1" x14ac:dyDescent="0.25">
      <c r="A747" s="35"/>
      <c r="B747" s="51" t="s">
        <v>820</v>
      </c>
      <c r="C747" s="35">
        <v>4</v>
      </c>
      <c r="D747" s="55">
        <v>39.14</v>
      </c>
      <c r="E747" s="102">
        <v>1873</v>
      </c>
      <c r="F747" s="184">
        <v>1595864.3</v>
      </c>
      <c r="G747" s="41">
        <v>100</v>
      </c>
      <c r="H747" s="50">
        <f t="shared" si="167"/>
        <v>1595864.3</v>
      </c>
      <c r="I747" s="50">
        <f t="shared" si="166"/>
        <v>0</v>
      </c>
      <c r="J747" s="50">
        <f t="shared" si="168"/>
        <v>852.03646556326748</v>
      </c>
      <c r="K747" s="50">
        <f t="shared" si="169"/>
        <v>1545.735073811964</v>
      </c>
      <c r="L747" s="50">
        <f t="shared" si="170"/>
        <v>2063131.4950279426</v>
      </c>
      <c r="M747" s="50"/>
      <c r="N747" s="50">
        <f t="shared" si="163"/>
        <v>2063131.4950279426</v>
      </c>
      <c r="O747" s="114"/>
      <c r="P747" s="95"/>
      <c r="Q747" s="95"/>
      <c r="R747" s="33"/>
      <c r="S747" s="33"/>
    </row>
    <row r="748" spans="1:19" s="31" customFormat="1" x14ac:dyDescent="0.25">
      <c r="A748" s="35"/>
      <c r="B748" s="51" t="s">
        <v>517</v>
      </c>
      <c r="C748" s="35">
        <v>4</v>
      </c>
      <c r="D748" s="55">
        <v>12.936300000000001</v>
      </c>
      <c r="E748" s="102">
        <v>554</v>
      </c>
      <c r="F748" s="184">
        <v>847952.1</v>
      </c>
      <c r="G748" s="41">
        <v>100</v>
      </c>
      <c r="H748" s="50">
        <f t="shared" si="167"/>
        <v>847952.1</v>
      </c>
      <c r="I748" s="50">
        <f t="shared" si="166"/>
        <v>0</v>
      </c>
      <c r="J748" s="50">
        <f t="shared" si="168"/>
        <v>1530.5994584837545</v>
      </c>
      <c r="K748" s="50">
        <f t="shared" si="169"/>
        <v>867.17208089147698</v>
      </c>
      <c r="L748" s="50">
        <f t="shared" si="170"/>
        <v>950757.19659286574</v>
      </c>
      <c r="M748" s="50"/>
      <c r="N748" s="50">
        <f t="shared" si="163"/>
        <v>950757.19659286574</v>
      </c>
      <c r="O748" s="114"/>
      <c r="P748" s="95"/>
      <c r="Q748" s="95"/>
      <c r="R748" s="33"/>
      <c r="S748" s="33"/>
    </row>
    <row r="749" spans="1:19" s="31" customFormat="1" x14ac:dyDescent="0.25">
      <c r="A749" s="35"/>
      <c r="B749" s="4"/>
      <c r="C749" s="4"/>
      <c r="D749" s="55">
        <v>0</v>
      </c>
      <c r="E749" s="104"/>
      <c r="F749" s="42"/>
      <c r="G749" s="41"/>
      <c r="H749" s="42"/>
      <c r="I749" s="32"/>
      <c r="J749" s="32"/>
      <c r="K749" s="50"/>
      <c r="L749" s="50"/>
      <c r="M749" s="50"/>
      <c r="N749" s="50"/>
      <c r="O749" s="114"/>
      <c r="P749" s="95"/>
      <c r="Q749" s="95"/>
      <c r="R749" s="33"/>
      <c r="S749" s="33"/>
    </row>
    <row r="750" spans="1:19" s="31" customFormat="1" x14ac:dyDescent="0.25">
      <c r="A750" s="30" t="s">
        <v>518</v>
      </c>
      <c r="B750" s="43" t="s">
        <v>2</v>
      </c>
      <c r="C750" s="44"/>
      <c r="D750" s="3">
        <v>936.02920000000017</v>
      </c>
      <c r="E750" s="105">
        <f>E751</f>
        <v>46868</v>
      </c>
      <c r="F750" s="37">
        <f t="shared" ref="F750" si="171">F752</f>
        <v>0</v>
      </c>
      <c r="G750" s="37"/>
      <c r="H750" s="37">
        <f>H752</f>
        <v>9361180.9250000007</v>
      </c>
      <c r="I750" s="37">
        <f>I752</f>
        <v>-9361180.9250000007</v>
      </c>
      <c r="J750" s="37"/>
      <c r="K750" s="50"/>
      <c r="L750" s="50"/>
      <c r="M750" s="46">
        <f>M752</f>
        <v>22707007.694844931</v>
      </c>
      <c r="N750" s="37">
        <f t="shared" si="163"/>
        <v>22707007.694844931</v>
      </c>
      <c r="O750" s="114"/>
      <c r="P750" s="95"/>
      <c r="Q750" s="95"/>
      <c r="R750" s="33"/>
      <c r="S750" s="33"/>
    </row>
    <row r="751" spans="1:19" s="31" customFormat="1" x14ac:dyDescent="0.25">
      <c r="A751" s="30" t="s">
        <v>518</v>
      </c>
      <c r="B751" s="43" t="s">
        <v>3</v>
      </c>
      <c r="C751" s="44"/>
      <c r="D751" s="3">
        <v>936.02920000000017</v>
      </c>
      <c r="E751" s="105">
        <f>SUM(E753:E780)</f>
        <v>46868</v>
      </c>
      <c r="F751" s="37">
        <f t="shared" ref="F751" si="172">SUM(F753:F780)</f>
        <v>73736421</v>
      </c>
      <c r="G751" s="37"/>
      <c r="H751" s="37">
        <f>SUM(H753:H780)</f>
        <v>55014059.149999999</v>
      </c>
      <c r="I751" s="37">
        <f>SUM(I753:I780)</f>
        <v>18722361.850000001</v>
      </c>
      <c r="J751" s="37"/>
      <c r="K751" s="50"/>
      <c r="L751" s="37">
        <f>SUM(L753:L780)</f>
        <v>54195189.570481129</v>
      </c>
      <c r="M751" s="50"/>
      <c r="N751" s="37">
        <f t="shared" si="163"/>
        <v>54195189.570481129</v>
      </c>
      <c r="O751" s="114"/>
      <c r="P751" s="95"/>
      <c r="Q751" s="95"/>
      <c r="R751" s="33"/>
      <c r="S751" s="33"/>
    </row>
    <row r="752" spans="1:19" s="31" customFormat="1" x14ac:dyDescent="0.25">
      <c r="A752" s="35"/>
      <c r="B752" s="51" t="s">
        <v>26</v>
      </c>
      <c r="C752" s="35">
        <v>2</v>
      </c>
      <c r="D752" s="55">
        <v>0</v>
      </c>
      <c r="E752" s="108"/>
      <c r="F752" s="50"/>
      <c r="G752" s="41">
        <v>25</v>
      </c>
      <c r="H752" s="50">
        <f>F773*G752/100</f>
        <v>9361180.9250000007</v>
      </c>
      <c r="I752" s="50">
        <f t="shared" ref="I752:I780" si="173">F752-H752</f>
        <v>-9361180.9250000007</v>
      </c>
      <c r="J752" s="50"/>
      <c r="K752" s="50"/>
      <c r="L752" s="50"/>
      <c r="M752" s="50">
        <f>($L$7*$L$8*E750/$L$10)+($L$7*$L$9*D750/$L$11)</f>
        <v>22707007.694844931</v>
      </c>
      <c r="N752" s="50">
        <f t="shared" si="163"/>
        <v>22707007.694844931</v>
      </c>
      <c r="O752" s="114"/>
      <c r="P752" s="95"/>
      <c r="Q752" s="95"/>
      <c r="R752" s="33"/>
      <c r="S752" s="33"/>
    </row>
    <row r="753" spans="1:19" s="31" customFormat="1" x14ac:dyDescent="0.25">
      <c r="A753" s="35"/>
      <c r="B753" s="51" t="s">
        <v>519</v>
      </c>
      <c r="C753" s="35">
        <v>4</v>
      </c>
      <c r="D753" s="55">
        <v>24.559899999999999</v>
      </c>
      <c r="E753" s="102">
        <v>612</v>
      </c>
      <c r="F753" s="185">
        <v>1218661.6000000001</v>
      </c>
      <c r="G753" s="41">
        <v>100</v>
      </c>
      <c r="H753" s="50">
        <f t="shared" ref="H753:H780" si="174">F753*G753/100</f>
        <v>1218661.6000000001</v>
      </c>
      <c r="I753" s="50">
        <f t="shared" si="173"/>
        <v>0</v>
      </c>
      <c r="J753" s="50">
        <f t="shared" si="168"/>
        <v>1991.2771241830067</v>
      </c>
      <c r="K753" s="50">
        <f t="shared" ref="K753:K780" si="175">$J$11*$J$19-J753</f>
        <v>406.49441519222478</v>
      </c>
      <c r="L753" s="50">
        <f t="shared" ref="L753:L780" si="176">IF(K753&gt;0,$J$7*$J$8*(K753/$K$19),0)+$J$7*$J$9*(E753/$E$19)+$J$7*$J$10*(D753/$D$19)</f>
        <v>665430.66008540173</v>
      </c>
      <c r="M753" s="50"/>
      <c r="N753" s="50">
        <f t="shared" si="163"/>
        <v>665430.66008540173</v>
      </c>
      <c r="O753" s="114"/>
      <c r="P753" s="95"/>
      <c r="Q753" s="95"/>
      <c r="R753" s="33"/>
      <c r="S753" s="33"/>
    </row>
    <row r="754" spans="1:19" s="31" customFormat="1" x14ac:dyDescent="0.25">
      <c r="A754" s="35"/>
      <c r="B754" s="51" t="s">
        <v>520</v>
      </c>
      <c r="C754" s="35">
        <v>4</v>
      </c>
      <c r="D754" s="55">
        <v>24.404599999999999</v>
      </c>
      <c r="E754" s="102">
        <v>1550</v>
      </c>
      <c r="F754" s="185">
        <v>611893</v>
      </c>
      <c r="G754" s="41">
        <v>100</v>
      </c>
      <c r="H754" s="50">
        <f t="shared" si="174"/>
        <v>611893</v>
      </c>
      <c r="I754" s="50">
        <f t="shared" si="173"/>
        <v>0</v>
      </c>
      <c r="J754" s="50">
        <f t="shared" si="168"/>
        <v>394.76967741935482</v>
      </c>
      <c r="K754" s="50">
        <f t="shared" si="175"/>
        <v>2003.0018619558766</v>
      </c>
      <c r="L754" s="50">
        <f t="shared" si="176"/>
        <v>2245729.0261513102</v>
      </c>
      <c r="M754" s="50"/>
      <c r="N754" s="50">
        <f t="shared" si="163"/>
        <v>2245729.0261513102</v>
      </c>
      <c r="O754" s="114"/>
      <c r="P754" s="95"/>
      <c r="Q754" s="95"/>
      <c r="R754" s="33"/>
      <c r="S754" s="33"/>
    </row>
    <row r="755" spans="1:19" s="31" customFormat="1" x14ac:dyDescent="0.25">
      <c r="A755" s="35"/>
      <c r="B755" s="51" t="s">
        <v>821</v>
      </c>
      <c r="C755" s="35">
        <v>4</v>
      </c>
      <c r="D755" s="55">
        <v>26.257899999999999</v>
      </c>
      <c r="E755" s="102">
        <v>1333</v>
      </c>
      <c r="F755" s="185">
        <v>757640</v>
      </c>
      <c r="G755" s="41">
        <v>100</v>
      </c>
      <c r="H755" s="50">
        <f t="shared" si="174"/>
        <v>757640</v>
      </c>
      <c r="I755" s="50">
        <f t="shared" si="173"/>
        <v>0</v>
      </c>
      <c r="J755" s="50">
        <f t="shared" si="168"/>
        <v>568.37209302325584</v>
      </c>
      <c r="K755" s="50">
        <f t="shared" si="175"/>
        <v>1829.3994463519757</v>
      </c>
      <c r="L755" s="50">
        <f t="shared" si="176"/>
        <v>2049784.3916211259</v>
      </c>
      <c r="M755" s="50"/>
      <c r="N755" s="50">
        <f t="shared" si="163"/>
        <v>2049784.3916211259</v>
      </c>
      <c r="O755" s="114"/>
      <c r="P755" s="95"/>
      <c r="Q755" s="95"/>
      <c r="R755" s="33"/>
      <c r="S755" s="33"/>
    </row>
    <row r="756" spans="1:19" s="31" customFormat="1" x14ac:dyDescent="0.25">
      <c r="A756" s="35"/>
      <c r="B756" s="51" t="s">
        <v>521</v>
      </c>
      <c r="C756" s="35">
        <v>4</v>
      </c>
      <c r="D756" s="55">
        <v>28.290900000000004</v>
      </c>
      <c r="E756" s="102">
        <v>1017</v>
      </c>
      <c r="F756" s="185">
        <v>487370.1</v>
      </c>
      <c r="G756" s="41">
        <v>100</v>
      </c>
      <c r="H756" s="50">
        <f t="shared" si="174"/>
        <v>487370.1</v>
      </c>
      <c r="I756" s="50">
        <f t="shared" si="173"/>
        <v>0</v>
      </c>
      <c r="J756" s="50">
        <f t="shared" si="168"/>
        <v>479.22330383480823</v>
      </c>
      <c r="K756" s="50">
        <f t="shared" si="175"/>
        <v>1918.5482355404233</v>
      </c>
      <c r="L756" s="50">
        <f t="shared" si="176"/>
        <v>2037583.1817260939</v>
      </c>
      <c r="M756" s="50"/>
      <c r="N756" s="50">
        <f t="shared" si="163"/>
        <v>2037583.1817260939</v>
      </c>
      <c r="O756" s="114"/>
      <c r="P756" s="95"/>
      <c r="Q756" s="95"/>
      <c r="R756" s="33"/>
      <c r="S756" s="33"/>
    </row>
    <row r="757" spans="1:19" s="31" customFormat="1" x14ac:dyDescent="0.25">
      <c r="A757" s="35"/>
      <c r="B757" s="51" t="s">
        <v>822</v>
      </c>
      <c r="C757" s="35">
        <v>4</v>
      </c>
      <c r="D757" s="55">
        <v>58.626199999999997</v>
      </c>
      <c r="E757" s="102">
        <v>4300</v>
      </c>
      <c r="F757" s="185">
        <v>5810584.5</v>
      </c>
      <c r="G757" s="41">
        <v>100</v>
      </c>
      <c r="H757" s="50">
        <f t="shared" si="174"/>
        <v>5810584.5</v>
      </c>
      <c r="I757" s="50">
        <f t="shared" si="173"/>
        <v>0</v>
      </c>
      <c r="J757" s="50">
        <f t="shared" si="168"/>
        <v>1351.2987209302325</v>
      </c>
      <c r="K757" s="50">
        <f t="shared" si="175"/>
        <v>1046.4728184449989</v>
      </c>
      <c r="L757" s="50">
        <f t="shared" si="176"/>
        <v>2519463.3203472816</v>
      </c>
      <c r="M757" s="50"/>
      <c r="N757" s="50">
        <f t="shared" si="163"/>
        <v>2519463.3203472816</v>
      </c>
      <c r="O757" s="114"/>
      <c r="P757" s="95"/>
      <c r="Q757" s="95"/>
      <c r="R757" s="33"/>
      <c r="S757" s="33"/>
    </row>
    <row r="758" spans="1:19" s="31" customFormat="1" x14ac:dyDescent="0.25">
      <c r="A758" s="35"/>
      <c r="B758" s="51" t="s">
        <v>398</v>
      </c>
      <c r="C758" s="35">
        <v>4</v>
      </c>
      <c r="D758" s="55">
        <v>75.002099999999999</v>
      </c>
      <c r="E758" s="102">
        <v>2712</v>
      </c>
      <c r="F758" s="185">
        <v>5471154.0999999996</v>
      </c>
      <c r="G758" s="41">
        <v>100</v>
      </c>
      <c r="H758" s="50">
        <f t="shared" si="174"/>
        <v>5471154.0999999996</v>
      </c>
      <c r="I758" s="50">
        <f t="shared" si="173"/>
        <v>0</v>
      </c>
      <c r="J758" s="50">
        <f t="shared" si="168"/>
        <v>2017.387205014749</v>
      </c>
      <c r="K758" s="50">
        <f t="shared" si="175"/>
        <v>380.3843343604824</v>
      </c>
      <c r="L758" s="50">
        <f t="shared" si="176"/>
        <v>1592395.8013041818</v>
      </c>
      <c r="M758" s="50"/>
      <c r="N758" s="50">
        <f t="shared" si="163"/>
        <v>1592395.8013041818</v>
      </c>
      <c r="O758" s="114"/>
      <c r="P758" s="95"/>
      <c r="Q758" s="95"/>
      <c r="R758" s="33"/>
      <c r="S758" s="33"/>
    </row>
    <row r="759" spans="1:19" s="31" customFormat="1" x14ac:dyDescent="0.25">
      <c r="A759" s="35"/>
      <c r="B759" s="51" t="s">
        <v>522</v>
      </c>
      <c r="C759" s="35">
        <v>4</v>
      </c>
      <c r="D759" s="55">
        <v>13.497699999999998</v>
      </c>
      <c r="E759" s="102">
        <v>660</v>
      </c>
      <c r="F759" s="185">
        <v>303778</v>
      </c>
      <c r="G759" s="41">
        <v>100</v>
      </c>
      <c r="H759" s="50">
        <f t="shared" si="174"/>
        <v>303778</v>
      </c>
      <c r="I759" s="50">
        <f t="shared" si="173"/>
        <v>0</v>
      </c>
      <c r="J759" s="50">
        <f t="shared" si="168"/>
        <v>460.26969696969695</v>
      </c>
      <c r="K759" s="50">
        <f t="shared" si="175"/>
        <v>1937.5018424055345</v>
      </c>
      <c r="L759" s="50">
        <f t="shared" si="176"/>
        <v>1854151.4549357828</v>
      </c>
      <c r="M759" s="50"/>
      <c r="N759" s="50">
        <f t="shared" si="163"/>
        <v>1854151.4549357828</v>
      </c>
      <c r="O759" s="114"/>
      <c r="P759" s="95"/>
      <c r="Q759" s="95"/>
      <c r="R759" s="33"/>
      <c r="S759" s="33"/>
    </row>
    <row r="760" spans="1:19" s="31" customFormat="1" x14ac:dyDescent="0.25">
      <c r="A760" s="35"/>
      <c r="B760" s="51" t="s">
        <v>523</v>
      </c>
      <c r="C760" s="35">
        <v>4</v>
      </c>
      <c r="D760" s="55">
        <v>33.961999999999996</v>
      </c>
      <c r="E760" s="102">
        <v>1202</v>
      </c>
      <c r="F760" s="185">
        <v>720957.9</v>
      </c>
      <c r="G760" s="41">
        <v>100</v>
      </c>
      <c r="H760" s="50">
        <f t="shared" si="174"/>
        <v>720957.9</v>
      </c>
      <c r="I760" s="50">
        <f t="shared" si="173"/>
        <v>0</v>
      </c>
      <c r="J760" s="50">
        <f t="shared" si="168"/>
        <v>599.79858569051578</v>
      </c>
      <c r="K760" s="50">
        <f t="shared" si="175"/>
        <v>1797.9729536847158</v>
      </c>
      <c r="L760" s="50">
        <f t="shared" si="176"/>
        <v>2030802.4158152146</v>
      </c>
      <c r="M760" s="50"/>
      <c r="N760" s="50">
        <f t="shared" si="163"/>
        <v>2030802.4158152146</v>
      </c>
      <c r="O760" s="114"/>
      <c r="P760" s="95"/>
      <c r="Q760" s="95"/>
      <c r="R760" s="33"/>
      <c r="S760" s="33"/>
    </row>
    <row r="761" spans="1:19" s="31" customFormat="1" x14ac:dyDescent="0.25">
      <c r="A761" s="35"/>
      <c r="B761" s="51" t="s">
        <v>524</v>
      </c>
      <c r="C761" s="35">
        <v>4</v>
      </c>
      <c r="D761" s="55">
        <v>19.2516</v>
      </c>
      <c r="E761" s="102">
        <v>747</v>
      </c>
      <c r="F761" s="185">
        <v>470943.2</v>
      </c>
      <c r="G761" s="41">
        <v>100</v>
      </c>
      <c r="H761" s="50">
        <f t="shared" si="174"/>
        <v>470943.2</v>
      </c>
      <c r="I761" s="50">
        <f t="shared" si="173"/>
        <v>0</v>
      </c>
      <c r="J761" s="50">
        <f t="shared" si="168"/>
        <v>630.44605087014725</v>
      </c>
      <c r="K761" s="50">
        <f t="shared" si="175"/>
        <v>1767.3254885050842</v>
      </c>
      <c r="L761" s="50">
        <f t="shared" si="176"/>
        <v>1777661.0849525996</v>
      </c>
      <c r="M761" s="50"/>
      <c r="N761" s="50">
        <f t="shared" si="163"/>
        <v>1777661.0849525996</v>
      </c>
      <c r="O761" s="114"/>
      <c r="P761" s="95"/>
      <c r="Q761" s="95"/>
      <c r="R761" s="33"/>
      <c r="S761" s="33"/>
    </row>
    <row r="762" spans="1:19" s="31" customFormat="1" x14ac:dyDescent="0.25">
      <c r="A762" s="35"/>
      <c r="B762" s="51" t="s">
        <v>297</v>
      </c>
      <c r="C762" s="35">
        <v>4</v>
      </c>
      <c r="D762" s="55">
        <v>32.711999999999996</v>
      </c>
      <c r="E762" s="102">
        <v>1598</v>
      </c>
      <c r="F762" s="185">
        <v>1419540.8</v>
      </c>
      <c r="G762" s="41">
        <v>100</v>
      </c>
      <c r="H762" s="50">
        <f t="shared" si="174"/>
        <v>1419540.8</v>
      </c>
      <c r="I762" s="50">
        <f t="shared" si="173"/>
        <v>0</v>
      </c>
      <c r="J762" s="50">
        <f t="shared" si="168"/>
        <v>888.32340425531913</v>
      </c>
      <c r="K762" s="50">
        <f t="shared" si="175"/>
        <v>1509.4481351199124</v>
      </c>
      <c r="L762" s="50">
        <f t="shared" si="176"/>
        <v>1910633.77295743</v>
      </c>
      <c r="M762" s="50"/>
      <c r="N762" s="50">
        <f t="shared" si="163"/>
        <v>1910633.77295743</v>
      </c>
      <c r="O762" s="114"/>
      <c r="P762" s="95"/>
      <c r="Q762" s="95"/>
      <c r="R762" s="33"/>
      <c r="S762" s="33"/>
    </row>
    <row r="763" spans="1:19" s="31" customFormat="1" x14ac:dyDescent="0.25">
      <c r="A763" s="35"/>
      <c r="B763" s="51" t="s">
        <v>132</v>
      </c>
      <c r="C763" s="35">
        <v>4</v>
      </c>
      <c r="D763" s="55">
        <v>16.431900000000002</v>
      </c>
      <c r="E763" s="102">
        <v>605</v>
      </c>
      <c r="F763" s="185">
        <v>526075.30000000005</v>
      </c>
      <c r="G763" s="41">
        <v>100</v>
      </c>
      <c r="H763" s="50">
        <f t="shared" si="174"/>
        <v>526075.30000000005</v>
      </c>
      <c r="I763" s="50">
        <f t="shared" si="173"/>
        <v>0</v>
      </c>
      <c r="J763" s="50">
        <f t="shared" si="168"/>
        <v>869.54595041322318</v>
      </c>
      <c r="K763" s="50">
        <f t="shared" si="175"/>
        <v>1528.2255889620083</v>
      </c>
      <c r="L763" s="50">
        <f t="shared" si="176"/>
        <v>1523326.0902485289</v>
      </c>
      <c r="M763" s="50"/>
      <c r="N763" s="50">
        <f t="shared" si="163"/>
        <v>1523326.0902485289</v>
      </c>
      <c r="O763" s="114"/>
      <c r="P763" s="95"/>
      <c r="Q763" s="95"/>
      <c r="R763" s="33"/>
      <c r="S763" s="33"/>
    </row>
    <row r="764" spans="1:19" s="31" customFormat="1" x14ac:dyDescent="0.25">
      <c r="A764" s="35"/>
      <c r="B764" s="51" t="s">
        <v>525</v>
      </c>
      <c r="C764" s="35">
        <v>4</v>
      </c>
      <c r="D764" s="55">
        <v>39.871500000000005</v>
      </c>
      <c r="E764" s="102">
        <v>820</v>
      </c>
      <c r="F764" s="185">
        <v>759929.6</v>
      </c>
      <c r="G764" s="41">
        <v>100</v>
      </c>
      <c r="H764" s="50">
        <f t="shared" si="174"/>
        <v>759929.6</v>
      </c>
      <c r="I764" s="50">
        <f t="shared" si="173"/>
        <v>0</v>
      </c>
      <c r="J764" s="50">
        <f t="shared" si="168"/>
        <v>926.74341463414635</v>
      </c>
      <c r="K764" s="50">
        <f t="shared" si="175"/>
        <v>1471.0281247410851</v>
      </c>
      <c r="L764" s="50">
        <f t="shared" si="176"/>
        <v>1684581.9104727239</v>
      </c>
      <c r="M764" s="50"/>
      <c r="N764" s="50">
        <f t="shared" si="163"/>
        <v>1684581.9104727239</v>
      </c>
      <c r="O764" s="114"/>
      <c r="P764" s="95"/>
      <c r="Q764" s="95"/>
      <c r="R764" s="33"/>
      <c r="S764" s="33"/>
    </row>
    <row r="765" spans="1:19" s="31" customFormat="1" x14ac:dyDescent="0.25">
      <c r="A765" s="35"/>
      <c r="B765" s="51" t="s">
        <v>70</v>
      </c>
      <c r="C765" s="35">
        <v>4</v>
      </c>
      <c r="D765" s="55">
        <v>61.625299999999996</v>
      </c>
      <c r="E765" s="102">
        <v>3425</v>
      </c>
      <c r="F765" s="185">
        <v>2129547.4</v>
      </c>
      <c r="G765" s="41">
        <v>100</v>
      </c>
      <c r="H765" s="50">
        <f t="shared" si="174"/>
        <v>2129547.4</v>
      </c>
      <c r="I765" s="50">
        <f t="shared" si="173"/>
        <v>0</v>
      </c>
      <c r="J765" s="50">
        <f t="shared" si="168"/>
        <v>621.76566423357667</v>
      </c>
      <c r="K765" s="50">
        <f t="shared" si="175"/>
        <v>1776.0058751416548</v>
      </c>
      <c r="L765" s="50">
        <f t="shared" si="176"/>
        <v>2860999.0382734211</v>
      </c>
      <c r="M765" s="50"/>
      <c r="N765" s="50">
        <f t="shared" si="163"/>
        <v>2860999.0382734211</v>
      </c>
      <c r="O765" s="114"/>
      <c r="P765" s="95"/>
      <c r="Q765" s="95"/>
      <c r="R765" s="33"/>
      <c r="S765" s="33"/>
    </row>
    <row r="766" spans="1:19" s="31" customFormat="1" x14ac:dyDescent="0.25">
      <c r="A766" s="35"/>
      <c r="B766" s="51" t="s">
        <v>526</v>
      </c>
      <c r="C766" s="35">
        <v>4</v>
      </c>
      <c r="D766" s="55">
        <v>43.096600000000002</v>
      </c>
      <c r="E766" s="102">
        <v>2548</v>
      </c>
      <c r="F766" s="185">
        <v>1381744.2</v>
      </c>
      <c r="G766" s="41">
        <v>100</v>
      </c>
      <c r="H766" s="50">
        <f t="shared" si="174"/>
        <v>1381744.2</v>
      </c>
      <c r="I766" s="50">
        <f t="shared" si="173"/>
        <v>0</v>
      </c>
      <c r="J766" s="50">
        <f t="shared" si="168"/>
        <v>542.28579277864992</v>
      </c>
      <c r="K766" s="50">
        <f t="shared" si="175"/>
        <v>1855.4857465965815</v>
      </c>
      <c r="L766" s="50">
        <f t="shared" si="176"/>
        <v>2544809.6823148797</v>
      </c>
      <c r="M766" s="50"/>
      <c r="N766" s="50">
        <f t="shared" si="163"/>
        <v>2544809.6823148797</v>
      </c>
      <c r="O766" s="114"/>
      <c r="P766" s="95"/>
      <c r="Q766" s="95"/>
      <c r="R766" s="33"/>
      <c r="S766" s="33"/>
    </row>
    <row r="767" spans="1:19" s="31" customFormat="1" x14ac:dyDescent="0.25">
      <c r="A767" s="35"/>
      <c r="B767" s="51" t="s">
        <v>527</v>
      </c>
      <c r="C767" s="35">
        <v>4</v>
      </c>
      <c r="D767" s="55">
        <v>19.396799999999999</v>
      </c>
      <c r="E767" s="102">
        <v>864</v>
      </c>
      <c r="F767" s="185">
        <v>533465</v>
      </c>
      <c r="G767" s="41">
        <v>100</v>
      </c>
      <c r="H767" s="50">
        <f t="shared" si="174"/>
        <v>533465</v>
      </c>
      <c r="I767" s="50">
        <f t="shared" si="173"/>
        <v>0</v>
      </c>
      <c r="J767" s="50">
        <f t="shared" si="168"/>
        <v>617.43634259259261</v>
      </c>
      <c r="K767" s="50">
        <f t="shared" si="175"/>
        <v>1780.3351967826388</v>
      </c>
      <c r="L767" s="50">
        <f t="shared" si="176"/>
        <v>1824908.8690295846</v>
      </c>
      <c r="M767" s="50"/>
      <c r="N767" s="50">
        <f t="shared" si="163"/>
        <v>1824908.8690295846</v>
      </c>
      <c r="O767" s="114"/>
      <c r="P767" s="95"/>
      <c r="Q767" s="95"/>
      <c r="R767" s="33"/>
      <c r="S767" s="33"/>
    </row>
    <row r="768" spans="1:19" s="31" customFormat="1" x14ac:dyDescent="0.25">
      <c r="A768" s="35"/>
      <c r="B768" s="51" t="s">
        <v>528</v>
      </c>
      <c r="C768" s="35">
        <v>4</v>
      </c>
      <c r="D768" s="55">
        <v>14.632000000000001</v>
      </c>
      <c r="E768" s="102">
        <v>453</v>
      </c>
      <c r="F768" s="185">
        <v>399747.5</v>
      </c>
      <c r="G768" s="41">
        <v>100</v>
      </c>
      <c r="H768" s="50">
        <f t="shared" si="174"/>
        <v>399747.5</v>
      </c>
      <c r="I768" s="50">
        <f t="shared" si="173"/>
        <v>0</v>
      </c>
      <c r="J768" s="50">
        <f t="shared" si="168"/>
        <v>882.44481236203092</v>
      </c>
      <c r="K768" s="50">
        <f t="shared" si="175"/>
        <v>1515.3267270132005</v>
      </c>
      <c r="L768" s="50">
        <f t="shared" si="176"/>
        <v>1455442.1895886285</v>
      </c>
      <c r="M768" s="50"/>
      <c r="N768" s="50">
        <f t="shared" si="163"/>
        <v>1455442.1895886285</v>
      </c>
      <c r="O768" s="114"/>
      <c r="P768" s="95"/>
      <c r="Q768" s="95"/>
      <c r="R768" s="33"/>
      <c r="S768" s="33"/>
    </row>
    <row r="769" spans="1:19" s="31" customFormat="1" x14ac:dyDescent="0.25">
      <c r="A769" s="35"/>
      <c r="B769" s="51" t="s">
        <v>529</v>
      </c>
      <c r="C769" s="35">
        <v>4</v>
      </c>
      <c r="D769" s="55">
        <v>26.194400000000002</v>
      </c>
      <c r="E769" s="102">
        <v>909</v>
      </c>
      <c r="F769" s="185">
        <v>739795.7</v>
      </c>
      <c r="G769" s="41">
        <v>100</v>
      </c>
      <c r="H769" s="50">
        <f t="shared" si="174"/>
        <v>739795.7</v>
      </c>
      <c r="I769" s="50">
        <f t="shared" si="173"/>
        <v>0</v>
      </c>
      <c r="J769" s="50">
        <f t="shared" si="168"/>
        <v>813.85665566556645</v>
      </c>
      <c r="K769" s="50">
        <f t="shared" si="175"/>
        <v>1583.914883709665</v>
      </c>
      <c r="L769" s="50">
        <f t="shared" si="176"/>
        <v>1720599.9626329881</v>
      </c>
      <c r="M769" s="50"/>
      <c r="N769" s="50">
        <f t="shared" si="163"/>
        <v>1720599.9626329881</v>
      </c>
      <c r="O769" s="114"/>
      <c r="P769" s="95"/>
      <c r="Q769" s="95"/>
      <c r="R769" s="33"/>
      <c r="S769" s="33"/>
    </row>
    <row r="770" spans="1:19" s="31" customFormat="1" x14ac:dyDescent="0.25">
      <c r="A770" s="35"/>
      <c r="B770" s="51" t="s">
        <v>530</v>
      </c>
      <c r="C770" s="35">
        <v>4</v>
      </c>
      <c r="D770" s="55">
        <v>27.970300000000002</v>
      </c>
      <c r="E770" s="102">
        <v>1254</v>
      </c>
      <c r="F770" s="185">
        <v>828847.8</v>
      </c>
      <c r="G770" s="41">
        <v>100</v>
      </c>
      <c r="H770" s="50">
        <f t="shared" si="174"/>
        <v>828847.8</v>
      </c>
      <c r="I770" s="50">
        <f t="shared" si="173"/>
        <v>0</v>
      </c>
      <c r="J770" s="50">
        <f t="shared" si="168"/>
        <v>660.96315789473692</v>
      </c>
      <c r="K770" s="50">
        <f t="shared" si="175"/>
        <v>1736.8083814804945</v>
      </c>
      <c r="L770" s="50">
        <f t="shared" si="176"/>
        <v>1960904.8462732343</v>
      </c>
      <c r="M770" s="50"/>
      <c r="N770" s="50">
        <f t="shared" ref="N770:N833" si="177">L770+M770</f>
        <v>1960904.8462732343</v>
      </c>
      <c r="O770" s="114"/>
      <c r="P770" s="95"/>
      <c r="Q770" s="95"/>
      <c r="R770" s="33"/>
      <c r="S770" s="33"/>
    </row>
    <row r="771" spans="1:19" s="31" customFormat="1" x14ac:dyDescent="0.25">
      <c r="A771" s="35"/>
      <c r="B771" s="51" t="s">
        <v>531</v>
      </c>
      <c r="C771" s="35">
        <v>4</v>
      </c>
      <c r="D771" s="55">
        <v>32.350300000000004</v>
      </c>
      <c r="E771" s="102">
        <v>1325</v>
      </c>
      <c r="F771" s="185">
        <v>797035.7</v>
      </c>
      <c r="G771" s="41">
        <v>100</v>
      </c>
      <c r="H771" s="50">
        <f t="shared" si="174"/>
        <v>797035.7</v>
      </c>
      <c r="I771" s="50">
        <f t="shared" si="173"/>
        <v>0</v>
      </c>
      <c r="J771" s="50">
        <f t="shared" si="168"/>
        <v>601.53637735849054</v>
      </c>
      <c r="K771" s="50">
        <f t="shared" si="175"/>
        <v>1796.235162016741</v>
      </c>
      <c r="L771" s="50">
        <f t="shared" si="176"/>
        <v>2057306.5705179034</v>
      </c>
      <c r="M771" s="50"/>
      <c r="N771" s="50">
        <f t="shared" si="177"/>
        <v>2057306.5705179034</v>
      </c>
      <c r="O771" s="114"/>
      <c r="P771" s="95"/>
      <c r="Q771" s="95"/>
      <c r="R771" s="33"/>
      <c r="S771" s="33"/>
    </row>
    <row r="772" spans="1:19" s="31" customFormat="1" x14ac:dyDescent="0.25">
      <c r="A772" s="35"/>
      <c r="B772" s="51" t="s">
        <v>532</v>
      </c>
      <c r="C772" s="35">
        <v>4</v>
      </c>
      <c r="D772" s="55">
        <v>49.196099999999994</v>
      </c>
      <c r="E772" s="102">
        <v>2390</v>
      </c>
      <c r="F772" s="185">
        <v>2857349.9</v>
      </c>
      <c r="G772" s="41">
        <v>100</v>
      </c>
      <c r="H772" s="50">
        <f t="shared" si="174"/>
        <v>2857349.9</v>
      </c>
      <c r="I772" s="50">
        <f t="shared" si="173"/>
        <v>0</v>
      </c>
      <c r="J772" s="50">
        <f t="shared" si="168"/>
        <v>1195.5438912133891</v>
      </c>
      <c r="K772" s="50">
        <f t="shared" si="175"/>
        <v>1202.2276481618424</v>
      </c>
      <c r="L772" s="50">
        <f t="shared" si="176"/>
        <v>2003836.8166251106</v>
      </c>
      <c r="M772" s="50"/>
      <c r="N772" s="50">
        <f t="shared" si="177"/>
        <v>2003836.8166251106</v>
      </c>
      <c r="O772" s="114"/>
      <c r="P772" s="95"/>
      <c r="Q772" s="95"/>
      <c r="R772" s="33"/>
      <c r="S772" s="33"/>
    </row>
    <row r="773" spans="1:19" s="31" customFormat="1" x14ac:dyDescent="0.25">
      <c r="A773" s="35"/>
      <c r="B773" s="51" t="s">
        <v>823</v>
      </c>
      <c r="C773" s="35">
        <v>3</v>
      </c>
      <c r="D773" s="55">
        <v>52.1601</v>
      </c>
      <c r="E773" s="102">
        <v>6229</v>
      </c>
      <c r="F773" s="185">
        <v>37444723.700000003</v>
      </c>
      <c r="G773" s="41">
        <v>50</v>
      </c>
      <c r="H773" s="50">
        <f t="shared" si="174"/>
        <v>18722361.850000001</v>
      </c>
      <c r="I773" s="50">
        <f t="shared" si="173"/>
        <v>18722361.850000001</v>
      </c>
      <c r="J773" s="50">
        <f t="shared" si="168"/>
        <v>6011.3539412425753</v>
      </c>
      <c r="K773" s="50">
        <f t="shared" si="175"/>
        <v>-3613.5824018673438</v>
      </c>
      <c r="L773" s="50">
        <f t="shared" si="176"/>
        <v>2222792.333189616</v>
      </c>
      <c r="M773" s="50"/>
      <c r="N773" s="50">
        <f t="shared" si="177"/>
        <v>2222792.333189616</v>
      </c>
      <c r="O773" s="114"/>
      <c r="P773" s="95"/>
      <c r="Q773" s="95"/>
      <c r="R773" s="33"/>
      <c r="S773" s="33"/>
    </row>
    <row r="774" spans="1:19" s="31" customFormat="1" x14ac:dyDescent="0.25">
      <c r="A774" s="35"/>
      <c r="B774" s="51" t="s">
        <v>533</v>
      </c>
      <c r="C774" s="35">
        <v>4</v>
      </c>
      <c r="D774" s="55">
        <v>25.946999999999999</v>
      </c>
      <c r="E774" s="102">
        <v>1652</v>
      </c>
      <c r="F774" s="185">
        <v>1178575.3999999999</v>
      </c>
      <c r="G774" s="41">
        <v>100</v>
      </c>
      <c r="H774" s="50">
        <f t="shared" si="174"/>
        <v>1178575.3999999999</v>
      </c>
      <c r="I774" s="50">
        <f t="shared" si="173"/>
        <v>0</v>
      </c>
      <c r="J774" s="50">
        <f t="shared" si="168"/>
        <v>713.42336561743332</v>
      </c>
      <c r="K774" s="50">
        <f t="shared" si="175"/>
        <v>1684.3481737577981</v>
      </c>
      <c r="L774" s="50">
        <f t="shared" si="176"/>
        <v>2028010.0421220718</v>
      </c>
      <c r="M774" s="50"/>
      <c r="N774" s="50">
        <f t="shared" si="177"/>
        <v>2028010.0421220718</v>
      </c>
      <c r="O774" s="114"/>
      <c r="P774" s="95"/>
      <c r="Q774" s="95"/>
      <c r="R774" s="33"/>
      <c r="S774" s="33"/>
    </row>
    <row r="775" spans="1:19" s="31" customFormat="1" x14ac:dyDescent="0.25">
      <c r="A775" s="35"/>
      <c r="B775" s="51" t="s">
        <v>534</v>
      </c>
      <c r="C775" s="35">
        <v>4</v>
      </c>
      <c r="D775" s="55">
        <v>24.24</v>
      </c>
      <c r="E775" s="102">
        <v>827</v>
      </c>
      <c r="F775" s="185">
        <v>792383.8</v>
      </c>
      <c r="G775" s="41">
        <v>100</v>
      </c>
      <c r="H775" s="50">
        <f t="shared" si="174"/>
        <v>792383.8</v>
      </c>
      <c r="I775" s="50">
        <f t="shared" si="173"/>
        <v>0</v>
      </c>
      <c r="J775" s="50">
        <f t="shared" si="168"/>
        <v>958.14244256348252</v>
      </c>
      <c r="K775" s="50">
        <f t="shared" si="175"/>
        <v>1439.6290968117489</v>
      </c>
      <c r="L775" s="50">
        <f t="shared" si="176"/>
        <v>1566721.0724251803</v>
      </c>
      <c r="M775" s="50"/>
      <c r="N775" s="50">
        <f t="shared" si="177"/>
        <v>1566721.0724251803</v>
      </c>
      <c r="O775" s="114"/>
      <c r="P775" s="95"/>
      <c r="Q775" s="95"/>
      <c r="R775" s="33"/>
      <c r="S775" s="33"/>
    </row>
    <row r="776" spans="1:19" s="31" customFormat="1" x14ac:dyDescent="0.25">
      <c r="A776" s="35"/>
      <c r="B776" s="51" t="s">
        <v>824</v>
      </c>
      <c r="C776" s="35">
        <v>4</v>
      </c>
      <c r="D776" s="55">
        <v>16.225899999999999</v>
      </c>
      <c r="E776" s="102">
        <v>401</v>
      </c>
      <c r="F776" s="185">
        <v>164669.6</v>
      </c>
      <c r="G776" s="41">
        <v>100</v>
      </c>
      <c r="H776" s="50">
        <f t="shared" si="174"/>
        <v>164669.6</v>
      </c>
      <c r="I776" s="50">
        <f t="shared" si="173"/>
        <v>0</v>
      </c>
      <c r="J776" s="50">
        <f t="shared" si="168"/>
        <v>410.64738154613468</v>
      </c>
      <c r="K776" s="50">
        <f t="shared" si="175"/>
        <v>1987.1241578290967</v>
      </c>
      <c r="L776" s="50">
        <f t="shared" si="176"/>
        <v>1831570.826822703</v>
      </c>
      <c r="M776" s="50"/>
      <c r="N776" s="50">
        <f t="shared" si="177"/>
        <v>1831570.826822703</v>
      </c>
      <c r="O776" s="114"/>
      <c r="P776" s="95"/>
      <c r="Q776" s="95"/>
      <c r="R776" s="33"/>
      <c r="S776" s="33"/>
    </row>
    <row r="777" spans="1:19" s="31" customFormat="1" x14ac:dyDescent="0.25">
      <c r="A777" s="35"/>
      <c r="B777" s="51" t="s">
        <v>535</v>
      </c>
      <c r="C777" s="35">
        <v>4</v>
      </c>
      <c r="D777" s="55">
        <v>31.949000000000002</v>
      </c>
      <c r="E777" s="102">
        <v>1218</v>
      </c>
      <c r="F777" s="185">
        <v>1454211.9</v>
      </c>
      <c r="G777" s="41">
        <v>100</v>
      </c>
      <c r="H777" s="50">
        <f t="shared" si="174"/>
        <v>1454211.9</v>
      </c>
      <c r="I777" s="50">
        <f t="shared" si="173"/>
        <v>0</v>
      </c>
      <c r="J777" s="50">
        <f t="shared" si="168"/>
        <v>1193.9342364532019</v>
      </c>
      <c r="K777" s="50">
        <f t="shared" si="175"/>
        <v>1203.8373029220295</v>
      </c>
      <c r="L777" s="50">
        <f t="shared" si="176"/>
        <v>1541956.0482300145</v>
      </c>
      <c r="M777" s="50"/>
      <c r="N777" s="50">
        <f t="shared" si="177"/>
        <v>1541956.0482300145</v>
      </c>
      <c r="O777" s="114"/>
      <c r="P777" s="95"/>
      <c r="Q777" s="95"/>
      <c r="R777" s="33"/>
      <c r="S777" s="33"/>
    </row>
    <row r="778" spans="1:19" s="31" customFormat="1" x14ac:dyDescent="0.25">
      <c r="A778" s="35"/>
      <c r="B778" s="51" t="s">
        <v>536</v>
      </c>
      <c r="C778" s="35">
        <v>4</v>
      </c>
      <c r="D778" s="55">
        <v>48.289499999999997</v>
      </c>
      <c r="E778" s="102">
        <v>2414</v>
      </c>
      <c r="F778" s="185">
        <v>1254132.2</v>
      </c>
      <c r="G778" s="41">
        <v>100</v>
      </c>
      <c r="H778" s="50">
        <f t="shared" si="174"/>
        <v>1254132.2</v>
      </c>
      <c r="I778" s="50">
        <f t="shared" si="173"/>
        <v>0</v>
      </c>
      <c r="J778" s="50">
        <f t="shared" si="168"/>
        <v>519.52452361226176</v>
      </c>
      <c r="K778" s="50">
        <f t="shared" si="175"/>
        <v>1878.2470157629696</v>
      </c>
      <c r="L778" s="50">
        <f t="shared" si="176"/>
        <v>2553640.1964010992</v>
      </c>
      <c r="M778" s="50"/>
      <c r="N778" s="50">
        <f t="shared" si="177"/>
        <v>2553640.1964010992</v>
      </c>
      <c r="O778" s="114"/>
      <c r="P778" s="95"/>
      <c r="Q778" s="95"/>
      <c r="R778" s="33"/>
      <c r="S778" s="33"/>
    </row>
    <row r="779" spans="1:19" s="31" customFormat="1" x14ac:dyDescent="0.25">
      <c r="A779" s="35"/>
      <c r="B779" s="51" t="s">
        <v>414</v>
      </c>
      <c r="C779" s="35">
        <v>4</v>
      </c>
      <c r="D779" s="55">
        <v>24.758200000000002</v>
      </c>
      <c r="E779" s="102">
        <v>1545</v>
      </c>
      <c r="F779" s="185">
        <v>1132226.1000000001</v>
      </c>
      <c r="G779" s="41">
        <v>100</v>
      </c>
      <c r="H779" s="50">
        <f t="shared" si="174"/>
        <v>1132226.1000000001</v>
      </c>
      <c r="I779" s="50">
        <f t="shared" si="173"/>
        <v>0</v>
      </c>
      <c r="J779" s="50">
        <f t="shared" si="168"/>
        <v>732.83242718446604</v>
      </c>
      <c r="K779" s="50">
        <f t="shared" si="175"/>
        <v>1664.9391121907654</v>
      </c>
      <c r="L779" s="50">
        <f t="shared" si="176"/>
        <v>1972324.598051873</v>
      </c>
      <c r="M779" s="50"/>
      <c r="N779" s="50">
        <f t="shared" si="177"/>
        <v>1972324.598051873</v>
      </c>
      <c r="O779" s="114"/>
      <c r="P779" s="95"/>
      <c r="Q779" s="95"/>
      <c r="R779" s="33"/>
      <c r="S779" s="33"/>
    </row>
    <row r="780" spans="1:19" s="31" customFormat="1" x14ac:dyDescent="0.25">
      <c r="A780" s="35"/>
      <c r="B780" s="51" t="s">
        <v>537</v>
      </c>
      <c r="C780" s="35">
        <v>4</v>
      </c>
      <c r="D780" s="55">
        <v>45.129399999999997</v>
      </c>
      <c r="E780" s="102">
        <v>2258</v>
      </c>
      <c r="F780" s="185">
        <v>2089437</v>
      </c>
      <c r="G780" s="41">
        <v>100</v>
      </c>
      <c r="H780" s="50">
        <f t="shared" si="174"/>
        <v>2089437</v>
      </c>
      <c r="I780" s="50">
        <f t="shared" si="173"/>
        <v>0</v>
      </c>
      <c r="J780" s="50">
        <f t="shared" si="168"/>
        <v>925.34853852967228</v>
      </c>
      <c r="K780" s="50">
        <f t="shared" si="175"/>
        <v>1472.4230008455593</v>
      </c>
      <c r="L780" s="50">
        <f t="shared" si="176"/>
        <v>2157823.3673651414</v>
      </c>
      <c r="M780" s="50"/>
      <c r="N780" s="50">
        <f t="shared" si="177"/>
        <v>2157823.3673651414</v>
      </c>
      <c r="O780" s="114"/>
      <c r="P780" s="95"/>
      <c r="Q780" s="95"/>
      <c r="R780" s="33"/>
      <c r="S780" s="33"/>
    </row>
    <row r="781" spans="1:19" s="31" customFormat="1" x14ac:dyDescent="0.25">
      <c r="A781" s="35"/>
      <c r="B781" s="4"/>
      <c r="C781" s="4"/>
      <c r="D781" s="55">
        <v>0</v>
      </c>
      <c r="E781" s="104"/>
      <c r="F781" s="42"/>
      <c r="G781" s="41"/>
      <c r="H781" s="42"/>
      <c r="I781" s="32"/>
      <c r="J781" s="32"/>
      <c r="K781" s="50"/>
      <c r="L781" s="50"/>
      <c r="M781" s="50"/>
      <c r="N781" s="50"/>
      <c r="O781" s="114"/>
      <c r="P781" s="95"/>
      <c r="Q781" s="95"/>
      <c r="R781" s="33"/>
      <c r="S781" s="33"/>
    </row>
    <row r="782" spans="1:19" s="31" customFormat="1" x14ac:dyDescent="0.25">
      <c r="A782" s="30" t="s">
        <v>538</v>
      </c>
      <c r="B782" s="43" t="s">
        <v>2</v>
      </c>
      <c r="C782" s="44"/>
      <c r="D782" s="3">
        <v>1033.7047000000002</v>
      </c>
      <c r="E782" s="105">
        <f>E783</f>
        <v>61629</v>
      </c>
      <c r="F782" s="37">
        <f t="shared" ref="F782" si="178">F784</f>
        <v>0</v>
      </c>
      <c r="G782" s="37"/>
      <c r="H782" s="37">
        <f>H784</f>
        <v>8497062.3000000007</v>
      </c>
      <c r="I782" s="37">
        <f>I784</f>
        <v>-8497062.3000000007</v>
      </c>
      <c r="J782" s="37"/>
      <c r="K782" s="50"/>
      <c r="L782" s="50"/>
      <c r="M782" s="46">
        <f>M784</f>
        <v>27818190.478876632</v>
      </c>
      <c r="N782" s="37">
        <f t="shared" si="177"/>
        <v>27818190.478876632</v>
      </c>
      <c r="O782" s="114"/>
      <c r="P782" s="95"/>
      <c r="Q782" s="95"/>
      <c r="R782" s="33"/>
      <c r="S782" s="33"/>
    </row>
    <row r="783" spans="1:19" s="31" customFormat="1" x14ac:dyDescent="0.25">
      <c r="A783" s="30" t="s">
        <v>538</v>
      </c>
      <c r="B783" s="43" t="s">
        <v>3</v>
      </c>
      <c r="C783" s="44"/>
      <c r="D783" s="3">
        <v>1033.7047000000002</v>
      </c>
      <c r="E783" s="105">
        <f>SUM(E785:E810)</f>
        <v>61629</v>
      </c>
      <c r="F783" s="37">
        <f t="shared" ref="F783" si="179">SUM(F785:F810)</f>
        <v>70812551.599999994</v>
      </c>
      <c r="G783" s="37"/>
      <c r="H783" s="37">
        <f>SUM(H785:H810)</f>
        <v>53818426.999999993</v>
      </c>
      <c r="I783" s="37">
        <f>SUM(I785:I810)</f>
        <v>16994124.600000001</v>
      </c>
      <c r="J783" s="37"/>
      <c r="K783" s="50"/>
      <c r="L783" s="37">
        <f>SUM(L785:L810)</f>
        <v>59598804.367732078</v>
      </c>
      <c r="M783" s="50"/>
      <c r="N783" s="37">
        <f t="shared" si="177"/>
        <v>59598804.367732078</v>
      </c>
      <c r="O783" s="114"/>
      <c r="P783" s="95"/>
      <c r="Q783" s="95"/>
      <c r="R783" s="33"/>
      <c r="S783" s="33"/>
    </row>
    <row r="784" spans="1:19" s="31" customFormat="1" x14ac:dyDescent="0.25">
      <c r="A784" s="35"/>
      <c r="B784" s="51" t="s">
        <v>26</v>
      </c>
      <c r="C784" s="35">
        <v>2</v>
      </c>
      <c r="D784" s="55">
        <v>0</v>
      </c>
      <c r="E784" s="108"/>
      <c r="F784" s="50"/>
      <c r="G784" s="41">
        <v>25</v>
      </c>
      <c r="H784" s="50">
        <f>F807*G784/100</f>
        <v>8497062.3000000007</v>
      </c>
      <c r="I784" s="50">
        <f t="shared" ref="I784:I810" si="180">F784-H784</f>
        <v>-8497062.3000000007</v>
      </c>
      <c r="J784" s="50"/>
      <c r="K784" s="50"/>
      <c r="L784" s="50"/>
      <c r="M784" s="50">
        <f>($L$7*$L$8*E782/$L$10)+($L$7*$L$9*D782/$L$11)</f>
        <v>27818190.478876632</v>
      </c>
      <c r="N784" s="50">
        <f t="shared" si="177"/>
        <v>27818190.478876632</v>
      </c>
      <c r="O784" s="114"/>
      <c r="P784" s="95"/>
      <c r="Q784" s="95"/>
      <c r="R784" s="33"/>
      <c r="S784" s="33"/>
    </row>
    <row r="785" spans="1:19" s="31" customFormat="1" x14ac:dyDescent="0.25">
      <c r="A785" s="35"/>
      <c r="B785" s="51" t="s">
        <v>539</v>
      </c>
      <c r="C785" s="35">
        <v>4</v>
      </c>
      <c r="D785" s="55">
        <v>68.235900000000001</v>
      </c>
      <c r="E785" s="102">
        <v>4464</v>
      </c>
      <c r="F785" s="186">
        <v>3160619.1</v>
      </c>
      <c r="G785" s="41">
        <v>100</v>
      </c>
      <c r="H785" s="50">
        <f t="shared" ref="H785:H810" si="181">F785*G785/100</f>
        <v>3160619.1</v>
      </c>
      <c r="I785" s="50">
        <f t="shared" si="180"/>
        <v>0</v>
      </c>
      <c r="J785" s="50">
        <f t="shared" si="168"/>
        <v>708.02399193548388</v>
      </c>
      <c r="K785" s="50">
        <f t="shared" ref="K785:K810" si="182">$J$11*$J$19-J785</f>
        <v>1689.7475474397474</v>
      </c>
      <c r="L785" s="50">
        <f t="shared" ref="L785:L810" si="183">IF(K785&gt;0,$J$7*$J$8*(K785/$K$19),0)+$J$7*$J$9*(E785/$E$19)+$J$7*$J$10*(D785/$D$19)</f>
        <v>3149205.5769434553</v>
      </c>
      <c r="M785" s="50"/>
      <c r="N785" s="50">
        <f t="shared" si="177"/>
        <v>3149205.5769434553</v>
      </c>
      <c r="O785" s="114"/>
      <c r="P785" s="95"/>
      <c r="Q785" s="95"/>
      <c r="R785" s="33"/>
      <c r="S785" s="33"/>
    </row>
    <row r="786" spans="1:19" s="31" customFormat="1" x14ac:dyDescent="0.25">
      <c r="A786" s="35"/>
      <c r="B786" s="51" t="s">
        <v>540</v>
      </c>
      <c r="C786" s="35">
        <v>4</v>
      </c>
      <c r="D786" s="55">
        <v>23.710999999999999</v>
      </c>
      <c r="E786" s="102">
        <v>1774</v>
      </c>
      <c r="F786" s="186">
        <v>896481.9</v>
      </c>
      <c r="G786" s="41">
        <v>100</v>
      </c>
      <c r="H786" s="50">
        <f t="shared" si="181"/>
        <v>896481.9</v>
      </c>
      <c r="I786" s="50">
        <f t="shared" si="180"/>
        <v>0</v>
      </c>
      <c r="J786" s="50">
        <f t="shared" si="168"/>
        <v>505.34492671927848</v>
      </c>
      <c r="K786" s="50">
        <f t="shared" si="182"/>
        <v>1892.426612655953</v>
      </c>
      <c r="L786" s="50">
        <f t="shared" si="183"/>
        <v>2220495.4649343202</v>
      </c>
      <c r="M786" s="50"/>
      <c r="N786" s="50">
        <f t="shared" si="177"/>
        <v>2220495.4649343202</v>
      </c>
      <c r="O786" s="114"/>
      <c r="P786" s="95"/>
      <c r="Q786" s="95"/>
      <c r="R786" s="33"/>
      <c r="S786" s="33"/>
    </row>
    <row r="787" spans="1:19" s="31" customFormat="1" x14ac:dyDescent="0.25">
      <c r="A787" s="35"/>
      <c r="B787" s="51" t="s">
        <v>541</v>
      </c>
      <c r="C787" s="35">
        <v>4</v>
      </c>
      <c r="D787" s="55">
        <v>30.564899999999998</v>
      </c>
      <c r="E787" s="102">
        <v>1436</v>
      </c>
      <c r="F787" s="186">
        <v>979162</v>
      </c>
      <c r="G787" s="41">
        <v>100</v>
      </c>
      <c r="H787" s="50">
        <f t="shared" si="181"/>
        <v>979162</v>
      </c>
      <c r="I787" s="50">
        <f t="shared" si="180"/>
        <v>0</v>
      </c>
      <c r="J787" s="50">
        <f t="shared" si="168"/>
        <v>681.86768802228414</v>
      </c>
      <c r="K787" s="50">
        <f t="shared" si="182"/>
        <v>1715.9038513529472</v>
      </c>
      <c r="L787" s="50">
        <f t="shared" si="183"/>
        <v>2015382.7468468715</v>
      </c>
      <c r="M787" s="50"/>
      <c r="N787" s="50">
        <f t="shared" si="177"/>
        <v>2015382.7468468715</v>
      </c>
      <c r="O787" s="114"/>
      <c r="P787" s="95"/>
      <c r="Q787" s="95"/>
      <c r="R787" s="33"/>
      <c r="S787" s="33"/>
    </row>
    <row r="788" spans="1:19" s="31" customFormat="1" x14ac:dyDescent="0.25">
      <c r="A788" s="35"/>
      <c r="B788" s="51" t="s">
        <v>542</v>
      </c>
      <c r="C788" s="35">
        <v>4</v>
      </c>
      <c r="D788" s="55">
        <v>44.598300000000002</v>
      </c>
      <c r="E788" s="102">
        <v>2441</v>
      </c>
      <c r="F788" s="186">
        <v>1847187.5</v>
      </c>
      <c r="G788" s="41">
        <v>100</v>
      </c>
      <c r="H788" s="50">
        <f t="shared" si="181"/>
        <v>1847187.5</v>
      </c>
      <c r="I788" s="50">
        <f t="shared" si="180"/>
        <v>0</v>
      </c>
      <c r="J788" s="50">
        <f t="shared" ref="J788:J849" si="184">F788/E788</f>
        <v>756.73392052437521</v>
      </c>
      <c r="K788" s="50">
        <f t="shared" si="182"/>
        <v>1641.0376188508562</v>
      </c>
      <c r="L788" s="50">
        <f t="shared" si="183"/>
        <v>2347312.5499617676</v>
      </c>
      <c r="M788" s="50"/>
      <c r="N788" s="50">
        <f t="shared" si="177"/>
        <v>2347312.5499617676</v>
      </c>
      <c r="O788" s="114"/>
      <c r="P788" s="95"/>
      <c r="Q788" s="95"/>
      <c r="R788" s="33"/>
      <c r="S788" s="33"/>
    </row>
    <row r="789" spans="1:19" s="31" customFormat="1" x14ac:dyDescent="0.25">
      <c r="A789" s="35"/>
      <c r="B789" s="51" t="s">
        <v>543</v>
      </c>
      <c r="C789" s="35">
        <v>4</v>
      </c>
      <c r="D789" s="55">
        <v>2.4043999999999999</v>
      </c>
      <c r="E789" s="102">
        <v>2349</v>
      </c>
      <c r="F789" s="186">
        <v>4022926.7</v>
      </c>
      <c r="G789" s="41">
        <v>100</v>
      </c>
      <c r="H789" s="50">
        <f t="shared" si="181"/>
        <v>4022926.7</v>
      </c>
      <c r="I789" s="50">
        <f t="shared" si="180"/>
        <v>0</v>
      </c>
      <c r="J789" s="50">
        <f t="shared" si="184"/>
        <v>1712.6124733929332</v>
      </c>
      <c r="K789" s="50">
        <f t="shared" si="182"/>
        <v>685.15906598229822</v>
      </c>
      <c r="L789" s="50">
        <f t="shared" si="183"/>
        <v>1289139.145892991</v>
      </c>
      <c r="M789" s="50"/>
      <c r="N789" s="50">
        <f t="shared" si="177"/>
        <v>1289139.145892991</v>
      </c>
      <c r="O789" s="114"/>
      <c r="P789" s="95"/>
      <c r="Q789" s="95"/>
      <c r="R789" s="33"/>
      <c r="S789" s="33"/>
    </row>
    <row r="790" spans="1:19" s="31" customFormat="1" x14ac:dyDescent="0.25">
      <c r="A790" s="35"/>
      <c r="B790" s="51" t="s">
        <v>544</v>
      </c>
      <c r="C790" s="35">
        <v>4</v>
      </c>
      <c r="D790" s="55">
        <v>28.414400000000001</v>
      </c>
      <c r="E790" s="102">
        <v>951</v>
      </c>
      <c r="F790" s="186">
        <v>419251.5</v>
      </c>
      <c r="G790" s="41">
        <v>100</v>
      </c>
      <c r="H790" s="50">
        <f t="shared" si="181"/>
        <v>419251.5</v>
      </c>
      <c r="I790" s="50">
        <f t="shared" si="180"/>
        <v>0</v>
      </c>
      <c r="J790" s="50">
        <f t="shared" si="184"/>
        <v>440.85331230283913</v>
      </c>
      <c r="K790" s="50">
        <f t="shared" si="182"/>
        <v>1956.9182270723923</v>
      </c>
      <c r="L790" s="50">
        <f t="shared" si="183"/>
        <v>2049221.7608129533</v>
      </c>
      <c r="M790" s="50"/>
      <c r="N790" s="50">
        <f t="shared" si="177"/>
        <v>2049221.7608129533</v>
      </c>
      <c r="O790" s="114"/>
      <c r="P790" s="95"/>
      <c r="Q790" s="95"/>
      <c r="R790" s="33"/>
      <c r="S790" s="33"/>
    </row>
    <row r="791" spans="1:19" s="31" customFormat="1" x14ac:dyDescent="0.25">
      <c r="A791" s="35"/>
      <c r="B791" s="51" t="s">
        <v>545</v>
      </c>
      <c r="C791" s="35">
        <v>4</v>
      </c>
      <c r="D791" s="55">
        <v>84.373400000000004</v>
      </c>
      <c r="E791" s="102">
        <v>3642</v>
      </c>
      <c r="F791" s="186">
        <v>3704878</v>
      </c>
      <c r="G791" s="41">
        <v>100</v>
      </c>
      <c r="H791" s="50">
        <f t="shared" si="181"/>
        <v>3704878</v>
      </c>
      <c r="I791" s="50">
        <f t="shared" si="180"/>
        <v>0</v>
      </c>
      <c r="J791" s="50">
        <f t="shared" si="184"/>
        <v>1017.2646897309171</v>
      </c>
      <c r="K791" s="50">
        <f t="shared" si="182"/>
        <v>1380.5068496443143</v>
      </c>
      <c r="L791" s="50">
        <f t="shared" si="183"/>
        <v>2744478.4638907434</v>
      </c>
      <c r="M791" s="50"/>
      <c r="N791" s="50">
        <f t="shared" si="177"/>
        <v>2744478.4638907434</v>
      </c>
      <c r="O791" s="114"/>
      <c r="P791" s="95"/>
      <c r="Q791" s="95"/>
      <c r="R791" s="33"/>
      <c r="S791" s="33"/>
    </row>
    <row r="792" spans="1:19" s="31" customFormat="1" x14ac:dyDescent="0.25">
      <c r="A792" s="35"/>
      <c r="B792" s="51" t="s">
        <v>546</v>
      </c>
      <c r="C792" s="35">
        <v>4</v>
      </c>
      <c r="D792" s="55">
        <v>23.024000000000001</v>
      </c>
      <c r="E792" s="102">
        <v>999</v>
      </c>
      <c r="F792" s="186">
        <v>538662.1</v>
      </c>
      <c r="G792" s="41">
        <v>100</v>
      </c>
      <c r="H792" s="50">
        <f t="shared" si="181"/>
        <v>538662.1</v>
      </c>
      <c r="I792" s="50">
        <f t="shared" si="180"/>
        <v>0</v>
      </c>
      <c r="J792" s="50">
        <f t="shared" si="184"/>
        <v>539.20130130130133</v>
      </c>
      <c r="K792" s="50">
        <f t="shared" si="182"/>
        <v>1858.5702380739301</v>
      </c>
      <c r="L792" s="50">
        <f t="shared" si="183"/>
        <v>1951598.1143329428</v>
      </c>
      <c r="M792" s="50"/>
      <c r="N792" s="50">
        <f t="shared" si="177"/>
        <v>1951598.1143329428</v>
      </c>
      <c r="O792" s="114"/>
      <c r="P792" s="95"/>
      <c r="Q792" s="95"/>
      <c r="R792" s="33"/>
      <c r="S792" s="33"/>
    </row>
    <row r="793" spans="1:19" s="31" customFormat="1" x14ac:dyDescent="0.25">
      <c r="A793" s="35"/>
      <c r="B793" s="51" t="s">
        <v>547</v>
      </c>
      <c r="C793" s="35">
        <v>4</v>
      </c>
      <c r="D793" s="55">
        <v>45.585900000000009</v>
      </c>
      <c r="E793" s="102">
        <v>1642</v>
      </c>
      <c r="F793" s="186">
        <v>1615719.7</v>
      </c>
      <c r="G793" s="41">
        <v>100</v>
      </c>
      <c r="H793" s="50">
        <f t="shared" si="181"/>
        <v>1615719.7</v>
      </c>
      <c r="I793" s="50">
        <f t="shared" si="180"/>
        <v>0</v>
      </c>
      <c r="J793" s="50">
        <f t="shared" si="184"/>
        <v>983.99494518879408</v>
      </c>
      <c r="K793" s="50">
        <f t="shared" si="182"/>
        <v>1413.7765941864373</v>
      </c>
      <c r="L793" s="50">
        <f t="shared" si="183"/>
        <v>1924434.4989461349</v>
      </c>
      <c r="M793" s="50"/>
      <c r="N793" s="50">
        <f t="shared" si="177"/>
        <v>1924434.4989461349</v>
      </c>
      <c r="O793" s="114"/>
      <c r="P793" s="95"/>
      <c r="Q793" s="95"/>
      <c r="R793" s="33"/>
      <c r="S793" s="33"/>
    </row>
    <row r="794" spans="1:19" s="31" customFormat="1" x14ac:dyDescent="0.25">
      <c r="A794" s="35"/>
      <c r="B794" s="51" t="s">
        <v>548</v>
      </c>
      <c r="C794" s="35">
        <v>4</v>
      </c>
      <c r="D794" s="55">
        <v>48.709899999999998</v>
      </c>
      <c r="E794" s="102">
        <v>1968</v>
      </c>
      <c r="F794" s="186">
        <v>1335164.7</v>
      </c>
      <c r="G794" s="41">
        <v>100</v>
      </c>
      <c r="H794" s="50">
        <f t="shared" si="181"/>
        <v>1335164.7</v>
      </c>
      <c r="I794" s="50">
        <f t="shared" si="180"/>
        <v>0</v>
      </c>
      <c r="J794" s="50">
        <f t="shared" si="184"/>
        <v>678.43734756097558</v>
      </c>
      <c r="K794" s="50">
        <f t="shared" si="182"/>
        <v>1719.334191814256</v>
      </c>
      <c r="L794" s="50">
        <f t="shared" si="183"/>
        <v>2290816.1961469818</v>
      </c>
      <c r="M794" s="50"/>
      <c r="N794" s="50">
        <f t="shared" si="177"/>
        <v>2290816.1961469818</v>
      </c>
      <c r="O794" s="114"/>
      <c r="P794" s="95"/>
      <c r="Q794" s="95"/>
      <c r="R794" s="33"/>
      <c r="S794" s="33"/>
    </row>
    <row r="795" spans="1:19" s="31" customFormat="1" x14ac:dyDescent="0.25">
      <c r="A795" s="35"/>
      <c r="B795" s="51" t="s">
        <v>549</v>
      </c>
      <c r="C795" s="35">
        <v>4</v>
      </c>
      <c r="D795" s="55">
        <v>26.36</v>
      </c>
      <c r="E795" s="102">
        <v>1229</v>
      </c>
      <c r="F795" s="186">
        <v>850895.9</v>
      </c>
      <c r="G795" s="41">
        <v>100</v>
      </c>
      <c r="H795" s="50">
        <f t="shared" si="181"/>
        <v>850895.9</v>
      </c>
      <c r="I795" s="50">
        <f t="shared" si="180"/>
        <v>0</v>
      </c>
      <c r="J795" s="50">
        <f t="shared" si="184"/>
        <v>692.3481692432872</v>
      </c>
      <c r="K795" s="50">
        <f t="shared" si="182"/>
        <v>1705.4233701319442</v>
      </c>
      <c r="L795" s="50">
        <f t="shared" si="183"/>
        <v>1918070.6787063612</v>
      </c>
      <c r="M795" s="50"/>
      <c r="N795" s="50">
        <f t="shared" si="177"/>
        <v>1918070.6787063612</v>
      </c>
      <c r="O795" s="114"/>
      <c r="P795" s="95"/>
      <c r="Q795" s="95"/>
      <c r="R795" s="33"/>
      <c r="S795" s="33"/>
    </row>
    <row r="796" spans="1:19" s="31" customFormat="1" x14ac:dyDescent="0.25">
      <c r="A796" s="35"/>
      <c r="B796" s="51" t="s">
        <v>550</v>
      </c>
      <c r="C796" s="35">
        <v>4</v>
      </c>
      <c r="D796" s="55">
        <v>39.213899999999995</v>
      </c>
      <c r="E796" s="102">
        <v>1500</v>
      </c>
      <c r="F796" s="186">
        <v>1190604.8999999999</v>
      </c>
      <c r="G796" s="41">
        <v>100</v>
      </c>
      <c r="H796" s="50">
        <f t="shared" si="181"/>
        <v>1190604.8999999999</v>
      </c>
      <c r="I796" s="50">
        <f t="shared" si="180"/>
        <v>0</v>
      </c>
      <c r="J796" s="50">
        <f t="shared" si="184"/>
        <v>793.73659999999995</v>
      </c>
      <c r="K796" s="50">
        <f t="shared" si="182"/>
        <v>1604.0349393752315</v>
      </c>
      <c r="L796" s="50">
        <f t="shared" si="183"/>
        <v>1996622.5751605164</v>
      </c>
      <c r="M796" s="50"/>
      <c r="N796" s="50">
        <f t="shared" si="177"/>
        <v>1996622.5751605164</v>
      </c>
      <c r="O796" s="114"/>
      <c r="P796" s="95"/>
      <c r="Q796" s="95"/>
      <c r="R796" s="33"/>
      <c r="S796" s="33"/>
    </row>
    <row r="797" spans="1:19" s="31" customFormat="1" x14ac:dyDescent="0.25">
      <c r="A797" s="35"/>
      <c r="B797" s="51" t="s">
        <v>551</v>
      </c>
      <c r="C797" s="35">
        <v>4</v>
      </c>
      <c r="D797" s="55">
        <v>36.037700000000001</v>
      </c>
      <c r="E797" s="102">
        <v>1247</v>
      </c>
      <c r="F797" s="186">
        <v>799119.4</v>
      </c>
      <c r="G797" s="41">
        <v>100</v>
      </c>
      <c r="H797" s="50">
        <f t="shared" si="181"/>
        <v>799119.4</v>
      </c>
      <c r="I797" s="50">
        <f t="shared" si="180"/>
        <v>0</v>
      </c>
      <c r="J797" s="50">
        <f t="shared" si="184"/>
        <v>640.83352044907781</v>
      </c>
      <c r="K797" s="50">
        <f t="shared" si="182"/>
        <v>1756.9380189261537</v>
      </c>
      <c r="L797" s="50">
        <f t="shared" si="183"/>
        <v>2023876.5849982554</v>
      </c>
      <c r="M797" s="50"/>
      <c r="N797" s="50">
        <f t="shared" si="177"/>
        <v>2023876.5849982554</v>
      </c>
      <c r="O797" s="114"/>
      <c r="P797" s="95"/>
      <c r="Q797" s="95"/>
      <c r="R797" s="33"/>
      <c r="S797" s="33"/>
    </row>
    <row r="798" spans="1:19" s="31" customFormat="1" x14ac:dyDescent="0.25">
      <c r="A798" s="35"/>
      <c r="B798" s="51" t="s">
        <v>552</v>
      </c>
      <c r="C798" s="35">
        <v>4</v>
      </c>
      <c r="D798" s="55">
        <v>42.591999999999999</v>
      </c>
      <c r="E798" s="102">
        <v>2167</v>
      </c>
      <c r="F798" s="186">
        <v>1632037.6</v>
      </c>
      <c r="G798" s="41">
        <v>100</v>
      </c>
      <c r="H798" s="50">
        <f t="shared" si="181"/>
        <v>1632037.6</v>
      </c>
      <c r="I798" s="50">
        <f t="shared" si="180"/>
        <v>0</v>
      </c>
      <c r="J798" s="50">
        <f t="shared" si="184"/>
        <v>753.13225657591147</v>
      </c>
      <c r="K798" s="50">
        <f t="shared" si="182"/>
        <v>1644.63928279932</v>
      </c>
      <c r="L798" s="50">
        <f t="shared" si="183"/>
        <v>2254198.8395326878</v>
      </c>
      <c r="M798" s="50"/>
      <c r="N798" s="50">
        <f t="shared" si="177"/>
        <v>2254198.8395326878</v>
      </c>
      <c r="O798" s="114"/>
      <c r="P798" s="95"/>
      <c r="Q798" s="95"/>
      <c r="R798" s="33"/>
      <c r="S798" s="33"/>
    </row>
    <row r="799" spans="1:19" s="31" customFormat="1" x14ac:dyDescent="0.25">
      <c r="A799" s="35"/>
      <c r="B799" s="51" t="s">
        <v>553</v>
      </c>
      <c r="C799" s="35">
        <v>4</v>
      </c>
      <c r="D799" s="55">
        <v>34.957999999999998</v>
      </c>
      <c r="E799" s="102">
        <v>1767</v>
      </c>
      <c r="F799" s="186">
        <v>688443.2</v>
      </c>
      <c r="G799" s="41">
        <v>100</v>
      </c>
      <c r="H799" s="50">
        <f t="shared" si="181"/>
        <v>688443.2</v>
      </c>
      <c r="I799" s="50">
        <f t="shared" si="180"/>
        <v>0</v>
      </c>
      <c r="J799" s="50">
        <f t="shared" si="184"/>
        <v>389.61131861912844</v>
      </c>
      <c r="K799" s="50">
        <f t="shared" si="182"/>
        <v>2008.1602207561029</v>
      </c>
      <c r="L799" s="50">
        <f t="shared" si="183"/>
        <v>2380190.9921738906</v>
      </c>
      <c r="M799" s="50"/>
      <c r="N799" s="50">
        <f t="shared" si="177"/>
        <v>2380190.9921738906</v>
      </c>
      <c r="O799" s="114"/>
      <c r="P799" s="95"/>
      <c r="Q799" s="95"/>
      <c r="R799" s="33"/>
      <c r="S799" s="33"/>
    </row>
    <row r="800" spans="1:19" s="31" customFormat="1" x14ac:dyDescent="0.25">
      <c r="A800" s="35"/>
      <c r="B800" s="51" t="s">
        <v>825</v>
      </c>
      <c r="C800" s="35">
        <v>4</v>
      </c>
      <c r="D800" s="55">
        <v>35.174499999999995</v>
      </c>
      <c r="E800" s="102">
        <v>1785</v>
      </c>
      <c r="F800" s="186">
        <v>1259232.3</v>
      </c>
      <c r="G800" s="41">
        <v>100</v>
      </c>
      <c r="H800" s="50">
        <f t="shared" si="181"/>
        <v>1259232.3</v>
      </c>
      <c r="I800" s="50">
        <f t="shared" si="180"/>
        <v>0</v>
      </c>
      <c r="J800" s="50">
        <f t="shared" si="184"/>
        <v>705.45226890756305</v>
      </c>
      <c r="K800" s="50">
        <f t="shared" si="182"/>
        <v>1692.3192704676685</v>
      </c>
      <c r="L800" s="50">
        <f t="shared" si="183"/>
        <v>2131011.2922556275</v>
      </c>
      <c r="M800" s="50"/>
      <c r="N800" s="50">
        <f t="shared" si="177"/>
        <v>2131011.2922556275</v>
      </c>
      <c r="O800" s="114"/>
      <c r="P800" s="95"/>
      <c r="Q800" s="95"/>
      <c r="R800" s="33"/>
      <c r="S800" s="33"/>
    </row>
    <row r="801" spans="1:19" s="31" customFormat="1" x14ac:dyDescent="0.25">
      <c r="A801" s="35"/>
      <c r="B801" s="51" t="s">
        <v>554</v>
      </c>
      <c r="C801" s="35">
        <v>4</v>
      </c>
      <c r="D801" s="55">
        <v>48.100899999999996</v>
      </c>
      <c r="E801" s="102">
        <v>2198</v>
      </c>
      <c r="F801" s="186">
        <v>1008309</v>
      </c>
      <c r="G801" s="41">
        <v>100</v>
      </c>
      <c r="H801" s="50">
        <f t="shared" si="181"/>
        <v>1008309</v>
      </c>
      <c r="I801" s="50">
        <f t="shared" si="180"/>
        <v>0</v>
      </c>
      <c r="J801" s="50">
        <f t="shared" si="184"/>
        <v>458.7393084622384</v>
      </c>
      <c r="K801" s="50">
        <f t="shared" si="182"/>
        <v>1939.0322309129931</v>
      </c>
      <c r="L801" s="50">
        <f t="shared" si="183"/>
        <v>2535630.2583829733</v>
      </c>
      <c r="M801" s="50"/>
      <c r="N801" s="50">
        <f t="shared" si="177"/>
        <v>2535630.2583829733</v>
      </c>
      <c r="O801" s="114"/>
      <c r="P801" s="95"/>
      <c r="Q801" s="95"/>
      <c r="R801" s="33"/>
      <c r="S801" s="33"/>
    </row>
    <row r="802" spans="1:19" s="31" customFormat="1" x14ac:dyDescent="0.25">
      <c r="A802" s="35"/>
      <c r="B802" s="51" t="s">
        <v>555</v>
      </c>
      <c r="C802" s="35">
        <v>4</v>
      </c>
      <c r="D802" s="55">
        <v>32.626199999999997</v>
      </c>
      <c r="E802" s="102">
        <v>1465</v>
      </c>
      <c r="F802" s="186">
        <v>594751.19999999995</v>
      </c>
      <c r="G802" s="41">
        <v>100</v>
      </c>
      <c r="H802" s="50">
        <f t="shared" si="181"/>
        <v>594751.19999999995</v>
      </c>
      <c r="I802" s="50">
        <f t="shared" si="180"/>
        <v>0</v>
      </c>
      <c r="J802" s="50">
        <f t="shared" si="184"/>
        <v>405.97351535836174</v>
      </c>
      <c r="K802" s="50">
        <f t="shared" si="182"/>
        <v>1991.7980240168697</v>
      </c>
      <c r="L802" s="50">
        <f t="shared" si="183"/>
        <v>2260353.4865822326</v>
      </c>
      <c r="M802" s="50"/>
      <c r="N802" s="50">
        <f t="shared" si="177"/>
        <v>2260353.4865822326</v>
      </c>
      <c r="O802" s="114"/>
      <c r="P802" s="95"/>
      <c r="Q802" s="95"/>
      <c r="R802" s="33"/>
      <c r="S802" s="33"/>
    </row>
    <row r="803" spans="1:19" s="31" customFormat="1" x14ac:dyDescent="0.25">
      <c r="A803" s="35"/>
      <c r="B803" s="51" t="s">
        <v>301</v>
      </c>
      <c r="C803" s="35">
        <v>4</v>
      </c>
      <c r="D803" s="55">
        <v>23.6755</v>
      </c>
      <c r="E803" s="102">
        <v>625</v>
      </c>
      <c r="F803" s="186">
        <v>588887.9</v>
      </c>
      <c r="G803" s="41">
        <v>100</v>
      </c>
      <c r="H803" s="50">
        <f t="shared" si="181"/>
        <v>588887.9</v>
      </c>
      <c r="I803" s="50">
        <f t="shared" si="180"/>
        <v>0</v>
      </c>
      <c r="J803" s="50">
        <f t="shared" si="184"/>
        <v>942.22064</v>
      </c>
      <c r="K803" s="50">
        <f t="shared" si="182"/>
        <v>1455.5508993752314</v>
      </c>
      <c r="L803" s="50">
        <f t="shared" si="183"/>
        <v>1514360.5865711833</v>
      </c>
      <c r="M803" s="50"/>
      <c r="N803" s="50">
        <f t="shared" si="177"/>
        <v>1514360.5865711833</v>
      </c>
      <c r="O803" s="114"/>
      <c r="P803" s="95"/>
      <c r="Q803" s="95"/>
      <c r="R803" s="33"/>
      <c r="S803" s="33"/>
    </row>
    <row r="804" spans="1:19" s="31" customFormat="1" x14ac:dyDescent="0.25">
      <c r="A804" s="35"/>
      <c r="B804" s="51" t="s">
        <v>556</v>
      </c>
      <c r="C804" s="35">
        <v>4</v>
      </c>
      <c r="D804" s="55">
        <v>47.437800000000003</v>
      </c>
      <c r="E804" s="102">
        <v>3843</v>
      </c>
      <c r="F804" s="186">
        <v>2737091.3</v>
      </c>
      <c r="G804" s="41">
        <v>100</v>
      </c>
      <c r="H804" s="50">
        <f t="shared" si="181"/>
        <v>2737091.3</v>
      </c>
      <c r="I804" s="50">
        <f t="shared" si="180"/>
        <v>0</v>
      </c>
      <c r="J804" s="50">
        <f t="shared" si="184"/>
        <v>712.22776476710897</v>
      </c>
      <c r="K804" s="50">
        <f t="shared" si="182"/>
        <v>1685.5437746081225</v>
      </c>
      <c r="L804" s="50">
        <f t="shared" si="183"/>
        <v>2829845.5583833186</v>
      </c>
      <c r="M804" s="50"/>
      <c r="N804" s="50">
        <f t="shared" si="177"/>
        <v>2829845.5583833186</v>
      </c>
      <c r="O804" s="114"/>
      <c r="P804" s="95"/>
      <c r="Q804" s="95"/>
      <c r="R804" s="33"/>
      <c r="S804" s="33"/>
    </row>
    <row r="805" spans="1:19" s="31" customFormat="1" x14ac:dyDescent="0.25">
      <c r="A805" s="35"/>
      <c r="B805" s="51" t="s">
        <v>557</v>
      </c>
      <c r="C805" s="35">
        <v>4</v>
      </c>
      <c r="D805" s="55">
        <v>51.628</v>
      </c>
      <c r="E805" s="102">
        <v>2473</v>
      </c>
      <c r="F805" s="186">
        <v>1235003.8</v>
      </c>
      <c r="G805" s="41">
        <v>100</v>
      </c>
      <c r="H805" s="50">
        <f t="shared" si="181"/>
        <v>1235003.8</v>
      </c>
      <c r="I805" s="50">
        <f t="shared" si="180"/>
        <v>0</v>
      </c>
      <c r="J805" s="50">
        <f t="shared" si="184"/>
        <v>499.39498584714926</v>
      </c>
      <c r="K805" s="50">
        <f t="shared" si="182"/>
        <v>1898.3765535280822</v>
      </c>
      <c r="L805" s="50">
        <f t="shared" si="183"/>
        <v>2608215.7519731545</v>
      </c>
      <c r="M805" s="50"/>
      <c r="N805" s="50">
        <f t="shared" si="177"/>
        <v>2608215.7519731545</v>
      </c>
      <c r="O805" s="114"/>
      <c r="P805" s="95"/>
      <c r="Q805" s="95"/>
      <c r="R805" s="33"/>
      <c r="S805" s="33"/>
    </row>
    <row r="806" spans="1:19" s="31" customFormat="1" x14ac:dyDescent="0.25">
      <c r="A806" s="35"/>
      <c r="B806" s="51" t="s">
        <v>558</v>
      </c>
      <c r="C806" s="35">
        <v>4</v>
      </c>
      <c r="D806" s="55">
        <v>40.825899999999997</v>
      </c>
      <c r="E806" s="102">
        <v>4008</v>
      </c>
      <c r="F806" s="186">
        <v>1973369.9</v>
      </c>
      <c r="G806" s="41">
        <v>100</v>
      </c>
      <c r="H806" s="50">
        <f t="shared" si="181"/>
        <v>1973369.9</v>
      </c>
      <c r="I806" s="50">
        <f t="shared" si="180"/>
        <v>0</v>
      </c>
      <c r="J806" s="50">
        <f t="shared" si="184"/>
        <v>492.35775948103787</v>
      </c>
      <c r="K806" s="50">
        <f t="shared" si="182"/>
        <v>1905.4137798941936</v>
      </c>
      <c r="L806" s="50">
        <f t="shared" si="183"/>
        <v>3018585.2100645523</v>
      </c>
      <c r="M806" s="50"/>
      <c r="N806" s="50">
        <f t="shared" si="177"/>
        <v>3018585.2100645523</v>
      </c>
      <c r="O806" s="114"/>
      <c r="P806" s="95"/>
      <c r="Q806" s="95"/>
      <c r="R806" s="33"/>
      <c r="S806" s="33"/>
    </row>
    <row r="807" spans="1:19" s="31" customFormat="1" x14ac:dyDescent="0.25">
      <c r="A807" s="35"/>
      <c r="B807" s="51" t="s">
        <v>538</v>
      </c>
      <c r="C807" s="35">
        <v>3</v>
      </c>
      <c r="D807" s="55">
        <v>82.852499999999992</v>
      </c>
      <c r="E807" s="102">
        <v>9982</v>
      </c>
      <c r="F807" s="186">
        <v>33988249.200000003</v>
      </c>
      <c r="G807" s="41">
        <v>50</v>
      </c>
      <c r="H807" s="50">
        <f t="shared" si="181"/>
        <v>16994124.600000001</v>
      </c>
      <c r="I807" s="50">
        <f t="shared" si="180"/>
        <v>16994124.600000001</v>
      </c>
      <c r="J807" s="50">
        <f t="shared" si="184"/>
        <v>3404.9538369064317</v>
      </c>
      <c r="K807" s="50">
        <f t="shared" si="182"/>
        <v>-1007.1822975312002</v>
      </c>
      <c r="L807" s="50">
        <f t="shared" si="183"/>
        <v>3557592.8425810859</v>
      </c>
      <c r="M807" s="50"/>
      <c r="N807" s="50">
        <f t="shared" si="177"/>
        <v>3557592.8425810859</v>
      </c>
      <c r="O807" s="114"/>
      <c r="P807" s="95"/>
      <c r="Q807" s="95"/>
      <c r="R807" s="33"/>
      <c r="S807" s="33"/>
    </row>
    <row r="808" spans="1:19" s="31" customFormat="1" x14ac:dyDescent="0.25">
      <c r="A808" s="35"/>
      <c r="B808" s="51" t="s">
        <v>559</v>
      </c>
      <c r="C808" s="35">
        <v>4</v>
      </c>
      <c r="D808" s="55">
        <v>39.7181</v>
      </c>
      <c r="E808" s="102">
        <v>3973</v>
      </c>
      <c r="F808" s="186">
        <v>2397176.4</v>
      </c>
      <c r="G808" s="41">
        <v>100</v>
      </c>
      <c r="H808" s="50">
        <f t="shared" si="181"/>
        <v>2397176.4</v>
      </c>
      <c r="I808" s="50">
        <f t="shared" si="180"/>
        <v>0</v>
      </c>
      <c r="J808" s="50">
        <f t="shared" si="184"/>
        <v>603.36682607601301</v>
      </c>
      <c r="K808" s="50">
        <f t="shared" si="182"/>
        <v>1794.4047132992184</v>
      </c>
      <c r="L808" s="50">
        <f t="shared" si="183"/>
        <v>2911190.4612209215</v>
      </c>
      <c r="M808" s="50"/>
      <c r="N808" s="50">
        <f t="shared" si="177"/>
        <v>2911190.4612209215</v>
      </c>
      <c r="O808" s="114"/>
      <c r="P808" s="95"/>
      <c r="Q808" s="95"/>
      <c r="R808" s="33"/>
      <c r="S808" s="33"/>
    </row>
    <row r="809" spans="1:19" s="31" customFormat="1" x14ac:dyDescent="0.25">
      <c r="A809" s="35"/>
      <c r="B809" s="51" t="s">
        <v>826</v>
      </c>
      <c r="C809" s="35">
        <v>4</v>
      </c>
      <c r="D809" s="55">
        <v>28.17</v>
      </c>
      <c r="E809" s="102">
        <v>1185</v>
      </c>
      <c r="F809" s="186">
        <v>1205251.1000000001</v>
      </c>
      <c r="G809" s="41">
        <v>100</v>
      </c>
      <c r="H809" s="50">
        <f t="shared" si="181"/>
        <v>1205251.1000000001</v>
      </c>
      <c r="I809" s="50">
        <f t="shared" si="180"/>
        <v>0</v>
      </c>
      <c r="J809" s="50">
        <f t="shared" si="184"/>
        <v>1017.089535864979</v>
      </c>
      <c r="K809" s="50">
        <f t="shared" si="182"/>
        <v>1380.6820035102523</v>
      </c>
      <c r="L809" s="50">
        <f t="shared" si="183"/>
        <v>1652331.8689511167</v>
      </c>
      <c r="M809" s="50"/>
      <c r="N809" s="50">
        <f t="shared" si="177"/>
        <v>1652331.8689511167</v>
      </c>
      <c r="O809" s="114"/>
      <c r="P809" s="95"/>
      <c r="Q809" s="95"/>
      <c r="R809" s="33"/>
      <c r="S809" s="33"/>
    </row>
    <row r="810" spans="1:19" s="31" customFormat="1" x14ac:dyDescent="0.25">
      <c r="A810" s="35"/>
      <c r="B810" s="51" t="s">
        <v>827</v>
      </c>
      <c r="C810" s="35">
        <v>4</v>
      </c>
      <c r="D810" s="55">
        <v>24.711599999999997</v>
      </c>
      <c r="E810" s="102">
        <v>516</v>
      </c>
      <c r="F810" s="186">
        <v>144075.29999999999</v>
      </c>
      <c r="G810" s="41">
        <v>100</v>
      </c>
      <c r="H810" s="50">
        <f t="shared" si="181"/>
        <v>144075.29999999999</v>
      </c>
      <c r="I810" s="50">
        <f t="shared" si="180"/>
        <v>0</v>
      </c>
      <c r="J810" s="50">
        <f t="shared" si="184"/>
        <v>279.21569767441861</v>
      </c>
      <c r="K810" s="50">
        <f t="shared" si="182"/>
        <v>2118.5558417008128</v>
      </c>
      <c r="L810" s="50">
        <f t="shared" si="183"/>
        <v>2024642.8614850342</v>
      </c>
      <c r="M810" s="50"/>
      <c r="N810" s="50">
        <f t="shared" si="177"/>
        <v>2024642.8614850342</v>
      </c>
      <c r="O810" s="114"/>
      <c r="P810" s="95"/>
      <c r="Q810" s="95"/>
      <c r="R810" s="33"/>
      <c r="S810" s="33"/>
    </row>
    <row r="811" spans="1:19" s="31" customFormat="1" x14ac:dyDescent="0.25">
      <c r="A811" s="35"/>
      <c r="B811" s="4"/>
      <c r="C811" s="4"/>
      <c r="D811" s="55">
        <v>0</v>
      </c>
      <c r="E811" s="104"/>
      <c r="F811" s="42"/>
      <c r="G811" s="41"/>
      <c r="H811" s="42"/>
      <c r="I811" s="32"/>
      <c r="J811" s="32"/>
      <c r="K811" s="50"/>
      <c r="L811" s="50"/>
      <c r="M811" s="50"/>
      <c r="N811" s="50"/>
      <c r="O811" s="114"/>
      <c r="P811" s="95"/>
      <c r="Q811" s="95"/>
      <c r="R811" s="33"/>
      <c r="S811" s="33"/>
    </row>
    <row r="812" spans="1:19" s="31" customFormat="1" x14ac:dyDescent="0.25">
      <c r="A812" s="30" t="s">
        <v>560</v>
      </c>
      <c r="B812" s="43" t="s">
        <v>2</v>
      </c>
      <c r="C812" s="44"/>
      <c r="D812" s="3">
        <v>1042.992</v>
      </c>
      <c r="E812" s="105">
        <f>E813</f>
        <v>59695</v>
      </c>
      <c r="F812" s="37">
        <f t="shared" ref="F812" si="185">F814</f>
        <v>0</v>
      </c>
      <c r="G812" s="37"/>
      <c r="H812" s="37">
        <f>H814</f>
        <v>21083770.75</v>
      </c>
      <c r="I812" s="37">
        <f>I814</f>
        <v>-21083770.75</v>
      </c>
      <c r="J812" s="37"/>
      <c r="K812" s="50"/>
      <c r="L812" s="50"/>
      <c r="M812" s="46">
        <f>M814</f>
        <v>27377108.30567833</v>
      </c>
      <c r="N812" s="37">
        <f t="shared" si="177"/>
        <v>27377108.30567833</v>
      </c>
      <c r="O812" s="114"/>
      <c r="P812" s="95"/>
      <c r="Q812" s="95"/>
      <c r="R812" s="33"/>
      <c r="S812" s="33"/>
    </row>
    <row r="813" spans="1:19" s="31" customFormat="1" x14ac:dyDescent="0.25">
      <c r="A813" s="30" t="s">
        <v>560</v>
      </c>
      <c r="B813" s="43" t="s">
        <v>3</v>
      </c>
      <c r="C813" s="44"/>
      <c r="D813" s="3">
        <v>1042.992</v>
      </c>
      <c r="E813" s="105">
        <f>SUM(E815:E849)</f>
        <v>59695</v>
      </c>
      <c r="F813" s="37">
        <f t="shared" ref="F813" si="186">SUM(F815:F849)</f>
        <v>118114045.80000003</v>
      </c>
      <c r="G813" s="37"/>
      <c r="H813" s="37">
        <f>SUM(H815:H849)</f>
        <v>75946504.300000012</v>
      </c>
      <c r="I813" s="37">
        <f>SUM(I815:I849)</f>
        <v>42167541.5</v>
      </c>
      <c r="J813" s="37"/>
      <c r="K813" s="50"/>
      <c r="L813" s="37">
        <f>SUM(L815:L849)</f>
        <v>69296214.281604871</v>
      </c>
      <c r="M813" s="50"/>
      <c r="N813" s="37">
        <f t="shared" si="177"/>
        <v>69296214.281604871</v>
      </c>
      <c r="O813" s="114"/>
      <c r="P813" s="95"/>
      <c r="Q813" s="95"/>
      <c r="R813" s="33"/>
      <c r="S813" s="33"/>
    </row>
    <row r="814" spans="1:19" s="31" customFormat="1" x14ac:dyDescent="0.25">
      <c r="A814" s="35"/>
      <c r="B814" s="51" t="s">
        <v>26</v>
      </c>
      <c r="C814" s="35">
        <v>2</v>
      </c>
      <c r="D814" s="55">
        <v>0</v>
      </c>
      <c r="E814" s="108"/>
      <c r="F814" s="50"/>
      <c r="G814" s="41">
        <v>25</v>
      </c>
      <c r="H814" s="50">
        <f>F839*G814/100</f>
        <v>21083770.75</v>
      </c>
      <c r="I814" s="50">
        <f t="shared" ref="I814:I849" si="187">F814-H814</f>
        <v>-21083770.75</v>
      </c>
      <c r="J814" s="50"/>
      <c r="K814" s="50"/>
      <c r="L814" s="50"/>
      <c r="M814" s="50">
        <f>($L$7*$L$8*E812/$L$10)+($L$7*$L$9*D812/$L$11)</f>
        <v>27377108.30567833</v>
      </c>
      <c r="N814" s="50">
        <f t="shared" si="177"/>
        <v>27377108.30567833</v>
      </c>
      <c r="O814" s="114"/>
      <c r="P814" s="95"/>
      <c r="Q814" s="95"/>
      <c r="R814" s="33"/>
      <c r="S814" s="33"/>
    </row>
    <row r="815" spans="1:19" s="31" customFormat="1" x14ac:dyDescent="0.25">
      <c r="A815" s="35"/>
      <c r="B815" s="51" t="s">
        <v>828</v>
      </c>
      <c r="C815" s="35">
        <v>4</v>
      </c>
      <c r="D815" s="55">
        <v>25.906500000000001</v>
      </c>
      <c r="E815" s="102">
        <v>614</v>
      </c>
      <c r="F815" s="187">
        <v>426180.8</v>
      </c>
      <c r="G815" s="41">
        <v>100</v>
      </c>
      <c r="H815" s="50">
        <f t="shared" ref="H815:H849" si="188">F815*G815/100</f>
        <v>426180.8</v>
      </c>
      <c r="I815" s="50">
        <f t="shared" si="187"/>
        <v>0</v>
      </c>
      <c r="J815" s="50">
        <f t="shared" si="184"/>
        <v>694.10553745928337</v>
      </c>
      <c r="K815" s="50">
        <f t="shared" ref="K815:K849" si="189">$J$11*$J$19-J815</f>
        <v>1703.6660019159481</v>
      </c>
      <c r="L815" s="50">
        <f t="shared" ref="L815:L849" si="190">IF(K815&gt;0,$J$7*$J$8*(K815/$K$19),0)+$J$7*$J$9*(E815/$E$19)+$J$7*$J$10*(D815/$D$19)</f>
        <v>1725594.1326170736</v>
      </c>
      <c r="M815" s="50"/>
      <c r="N815" s="50">
        <f t="shared" si="177"/>
        <v>1725594.1326170736</v>
      </c>
      <c r="O815" s="114"/>
      <c r="P815" s="95"/>
      <c r="Q815" s="95"/>
      <c r="R815" s="33"/>
      <c r="S815" s="33"/>
    </row>
    <row r="816" spans="1:19" s="31" customFormat="1" x14ac:dyDescent="0.25">
      <c r="A816" s="35"/>
      <c r="B816" s="51" t="s">
        <v>561</v>
      </c>
      <c r="C816" s="35">
        <v>4</v>
      </c>
      <c r="D816" s="55">
        <v>48.301099999999991</v>
      </c>
      <c r="E816" s="102">
        <v>2240</v>
      </c>
      <c r="F816" s="187">
        <v>3423414.5</v>
      </c>
      <c r="G816" s="41">
        <v>100</v>
      </c>
      <c r="H816" s="50">
        <f t="shared" si="188"/>
        <v>3423414.5</v>
      </c>
      <c r="I816" s="50">
        <f t="shared" si="187"/>
        <v>0</v>
      </c>
      <c r="J816" s="50">
        <f t="shared" si="184"/>
        <v>1528.3100446428571</v>
      </c>
      <c r="K816" s="50">
        <f t="shared" si="189"/>
        <v>869.46149473237438</v>
      </c>
      <c r="L816" s="50">
        <f t="shared" si="190"/>
        <v>1682774.7184625631</v>
      </c>
      <c r="M816" s="50"/>
      <c r="N816" s="50">
        <f t="shared" si="177"/>
        <v>1682774.7184625631</v>
      </c>
      <c r="O816" s="114"/>
      <c r="P816" s="95"/>
      <c r="Q816" s="95"/>
      <c r="R816" s="33"/>
      <c r="S816" s="33"/>
    </row>
    <row r="817" spans="1:19" s="31" customFormat="1" x14ac:dyDescent="0.25">
      <c r="A817" s="35"/>
      <c r="B817" s="51" t="s">
        <v>562</v>
      </c>
      <c r="C817" s="35">
        <v>4</v>
      </c>
      <c r="D817" s="55">
        <v>31.988000000000003</v>
      </c>
      <c r="E817" s="102">
        <v>1477</v>
      </c>
      <c r="F817" s="187">
        <v>577585.30000000005</v>
      </c>
      <c r="G817" s="41">
        <v>100</v>
      </c>
      <c r="H817" s="50">
        <f t="shared" si="188"/>
        <v>577585.30000000005</v>
      </c>
      <c r="I817" s="50">
        <f t="shared" si="187"/>
        <v>0</v>
      </c>
      <c r="J817" s="50">
        <f t="shared" si="184"/>
        <v>391.05301286391335</v>
      </c>
      <c r="K817" s="50">
        <f t="shared" si="189"/>
        <v>2006.718526511318</v>
      </c>
      <c r="L817" s="50">
        <f t="shared" si="190"/>
        <v>2272260.9886224582</v>
      </c>
      <c r="M817" s="50"/>
      <c r="N817" s="50">
        <f t="shared" si="177"/>
        <v>2272260.9886224582</v>
      </c>
      <c r="O817" s="114"/>
      <c r="P817" s="95"/>
      <c r="Q817" s="95"/>
      <c r="R817" s="33"/>
      <c r="S817" s="33"/>
    </row>
    <row r="818" spans="1:19" s="31" customFormat="1" x14ac:dyDescent="0.25">
      <c r="A818" s="35"/>
      <c r="B818" s="51" t="s">
        <v>563</v>
      </c>
      <c r="C818" s="35">
        <v>4</v>
      </c>
      <c r="D818" s="55">
        <v>65.251899999999992</v>
      </c>
      <c r="E818" s="102">
        <v>2096</v>
      </c>
      <c r="F818" s="187">
        <v>1426361.1</v>
      </c>
      <c r="G818" s="41">
        <v>100</v>
      </c>
      <c r="H818" s="50">
        <f t="shared" si="188"/>
        <v>1426361.1</v>
      </c>
      <c r="I818" s="50">
        <f t="shared" si="187"/>
        <v>0</v>
      </c>
      <c r="J818" s="50">
        <f t="shared" si="184"/>
        <v>680.51579198473291</v>
      </c>
      <c r="K818" s="50">
        <f t="shared" si="189"/>
        <v>1717.2557473904985</v>
      </c>
      <c r="L818" s="50">
        <f t="shared" si="190"/>
        <v>2428385.9784319042</v>
      </c>
      <c r="M818" s="50"/>
      <c r="N818" s="50">
        <f t="shared" si="177"/>
        <v>2428385.9784319042</v>
      </c>
      <c r="O818" s="114"/>
      <c r="P818" s="95"/>
      <c r="Q818" s="95"/>
      <c r="R818" s="33"/>
      <c r="S818" s="33"/>
    </row>
    <row r="819" spans="1:19" s="31" customFormat="1" x14ac:dyDescent="0.25">
      <c r="A819" s="35"/>
      <c r="B819" s="51" t="s">
        <v>829</v>
      </c>
      <c r="C819" s="35">
        <v>4</v>
      </c>
      <c r="D819" s="55">
        <v>54.275099999999995</v>
      </c>
      <c r="E819" s="102">
        <v>2458</v>
      </c>
      <c r="F819" s="187">
        <v>2877084.1</v>
      </c>
      <c r="G819" s="41">
        <v>100</v>
      </c>
      <c r="H819" s="50">
        <f t="shared" si="188"/>
        <v>2877084.1</v>
      </c>
      <c r="I819" s="50">
        <f t="shared" si="187"/>
        <v>0</v>
      </c>
      <c r="J819" s="50">
        <f t="shared" si="184"/>
        <v>1170.4980065093573</v>
      </c>
      <c r="K819" s="50">
        <f t="shared" si="189"/>
        <v>1227.2735328658741</v>
      </c>
      <c r="L819" s="50">
        <f t="shared" si="190"/>
        <v>2075681.1864116215</v>
      </c>
      <c r="M819" s="50"/>
      <c r="N819" s="50">
        <f t="shared" si="177"/>
        <v>2075681.1864116215</v>
      </c>
      <c r="O819" s="114"/>
      <c r="P819" s="95"/>
      <c r="Q819" s="95"/>
      <c r="R819" s="33"/>
      <c r="S819" s="33"/>
    </row>
    <row r="820" spans="1:19" s="31" customFormat="1" x14ac:dyDescent="0.25">
      <c r="A820" s="35"/>
      <c r="B820" s="51" t="s">
        <v>564</v>
      </c>
      <c r="C820" s="35">
        <v>4</v>
      </c>
      <c r="D820" s="55">
        <v>29.217499999999998</v>
      </c>
      <c r="E820" s="102">
        <v>712</v>
      </c>
      <c r="F820" s="187">
        <v>617332.30000000005</v>
      </c>
      <c r="G820" s="41">
        <v>100</v>
      </c>
      <c r="H820" s="50">
        <f t="shared" si="188"/>
        <v>617332.30000000005</v>
      </c>
      <c r="I820" s="50">
        <f t="shared" si="187"/>
        <v>0</v>
      </c>
      <c r="J820" s="50">
        <f t="shared" si="184"/>
        <v>867.03974719101132</v>
      </c>
      <c r="K820" s="50">
        <f t="shared" si="189"/>
        <v>1530.73179218422</v>
      </c>
      <c r="L820" s="50">
        <f t="shared" si="190"/>
        <v>1635459.5727004015</v>
      </c>
      <c r="M820" s="50"/>
      <c r="N820" s="50">
        <f t="shared" si="177"/>
        <v>1635459.5727004015</v>
      </c>
      <c r="O820" s="114"/>
      <c r="P820" s="95"/>
      <c r="Q820" s="95"/>
      <c r="R820" s="33"/>
      <c r="S820" s="33"/>
    </row>
    <row r="821" spans="1:19" s="31" customFormat="1" x14ac:dyDescent="0.25">
      <c r="A821" s="35"/>
      <c r="B821" s="51" t="s">
        <v>565</v>
      </c>
      <c r="C821" s="35">
        <v>4</v>
      </c>
      <c r="D821" s="55">
        <v>30.398</v>
      </c>
      <c r="E821" s="102">
        <v>1051</v>
      </c>
      <c r="F821" s="187">
        <v>457859.7</v>
      </c>
      <c r="G821" s="41">
        <v>100</v>
      </c>
      <c r="H821" s="50">
        <f t="shared" si="188"/>
        <v>457859.7</v>
      </c>
      <c r="I821" s="50">
        <f t="shared" si="187"/>
        <v>0</v>
      </c>
      <c r="J821" s="50">
        <f t="shared" si="184"/>
        <v>435.64196003805898</v>
      </c>
      <c r="K821" s="50">
        <f t="shared" si="189"/>
        <v>1962.1295793371723</v>
      </c>
      <c r="L821" s="50">
        <f t="shared" si="190"/>
        <v>2096063.7855637213</v>
      </c>
      <c r="M821" s="50"/>
      <c r="N821" s="50">
        <f t="shared" si="177"/>
        <v>2096063.7855637213</v>
      </c>
      <c r="O821" s="114"/>
      <c r="P821" s="95"/>
      <c r="Q821" s="95"/>
      <c r="R821" s="33"/>
      <c r="S821" s="33"/>
    </row>
    <row r="822" spans="1:19" s="31" customFormat="1" x14ac:dyDescent="0.25">
      <c r="A822" s="35"/>
      <c r="B822" s="51" t="s">
        <v>566</v>
      </c>
      <c r="C822" s="35">
        <v>4</v>
      </c>
      <c r="D822" s="55">
        <v>20.7653</v>
      </c>
      <c r="E822" s="102">
        <v>527</v>
      </c>
      <c r="F822" s="187">
        <v>530375.9</v>
      </c>
      <c r="G822" s="41">
        <v>100</v>
      </c>
      <c r="H822" s="50">
        <f t="shared" si="188"/>
        <v>530375.9</v>
      </c>
      <c r="I822" s="50">
        <f t="shared" si="187"/>
        <v>0</v>
      </c>
      <c r="J822" s="50">
        <f t="shared" si="184"/>
        <v>1006.4058823529413</v>
      </c>
      <c r="K822" s="50">
        <f t="shared" si="189"/>
        <v>1391.3656570222902</v>
      </c>
      <c r="L822" s="50">
        <f t="shared" si="190"/>
        <v>1414725.4738831492</v>
      </c>
      <c r="M822" s="50"/>
      <c r="N822" s="50">
        <f t="shared" si="177"/>
        <v>1414725.4738831492</v>
      </c>
      <c r="O822" s="114"/>
      <c r="P822" s="95"/>
      <c r="Q822" s="95"/>
      <c r="R822" s="33"/>
      <c r="S822" s="33"/>
    </row>
    <row r="823" spans="1:19" s="31" customFormat="1" x14ac:dyDescent="0.25">
      <c r="A823" s="35"/>
      <c r="B823" s="51" t="s">
        <v>567</v>
      </c>
      <c r="C823" s="35">
        <v>4</v>
      </c>
      <c r="D823" s="55">
        <v>20.0947</v>
      </c>
      <c r="E823" s="102">
        <v>779</v>
      </c>
      <c r="F823" s="187">
        <v>448919.4</v>
      </c>
      <c r="G823" s="41">
        <v>100</v>
      </c>
      <c r="H823" s="50">
        <f t="shared" si="188"/>
        <v>448919.4</v>
      </c>
      <c r="I823" s="50">
        <f t="shared" si="187"/>
        <v>0</v>
      </c>
      <c r="J823" s="50">
        <f t="shared" si="184"/>
        <v>576.27650834403084</v>
      </c>
      <c r="K823" s="50">
        <f t="shared" si="189"/>
        <v>1821.4950310312006</v>
      </c>
      <c r="L823" s="50">
        <f t="shared" si="190"/>
        <v>1836465.5596701812</v>
      </c>
      <c r="M823" s="50"/>
      <c r="N823" s="50">
        <f t="shared" si="177"/>
        <v>1836465.5596701812</v>
      </c>
      <c r="O823" s="114"/>
      <c r="P823" s="95"/>
      <c r="Q823" s="95"/>
      <c r="R823" s="33"/>
      <c r="S823" s="33"/>
    </row>
    <row r="824" spans="1:19" s="31" customFormat="1" x14ac:dyDescent="0.25">
      <c r="A824" s="35"/>
      <c r="B824" s="51" t="s">
        <v>568</v>
      </c>
      <c r="C824" s="35">
        <v>4</v>
      </c>
      <c r="D824" s="55">
        <v>32.6556</v>
      </c>
      <c r="E824" s="102">
        <v>922</v>
      </c>
      <c r="F824" s="187">
        <v>495498.8</v>
      </c>
      <c r="G824" s="41">
        <v>100</v>
      </c>
      <c r="H824" s="50">
        <f t="shared" si="188"/>
        <v>495498.8</v>
      </c>
      <c r="I824" s="50">
        <f t="shared" si="187"/>
        <v>0</v>
      </c>
      <c r="J824" s="50">
        <f t="shared" si="184"/>
        <v>537.41735357917571</v>
      </c>
      <c r="K824" s="50">
        <f t="shared" si="189"/>
        <v>1860.3541857960558</v>
      </c>
      <c r="L824" s="50">
        <f t="shared" si="190"/>
        <v>1987728.2183167895</v>
      </c>
      <c r="M824" s="50"/>
      <c r="N824" s="50">
        <f t="shared" si="177"/>
        <v>1987728.2183167895</v>
      </c>
      <c r="O824" s="114"/>
      <c r="P824" s="95"/>
      <c r="Q824" s="95"/>
      <c r="R824" s="33"/>
      <c r="S824" s="33"/>
    </row>
    <row r="825" spans="1:19" s="31" customFormat="1" x14ac:dyDescent="0.25">
      <c r="A825" s="35"/>
      <c r="B825" s="51" t="s">
        <v>569</v>
      </c>
      <c r="C825" s="35">
        <v>4</v>
      </c>
      <c r="D825" s="55">
        <v>20.333000000000002</v>
      </c>
      <c r="E825" s="102">
        <v>801</v>
      </c>
      <c r="F825" s="187">
        <v>382484.6</v>
      </c>
      <c r="G825" s="41">
        <v>100</v>
      </c>
      <c r="H825" s="50">
        <f t="shared" si="188"/>
        <v>382484.6</v>
      </c>
      <c r="I825" s="50">
        <f t="shared" si="187"/>
        <v>0</v>
      </c>
      <c r="J825" s="50">
        <f t="shared" si="184"/>
        <v>477.50886392009983</v>
      </c>
      <c r="K825" s="50">
        <f t="shared" si="189"/>
        <v>1920.2626754551316</v>
      </c>
      <c r="L825" s="50">
        <f t="shared" si="190"/>
        <v>1924698.1091717677</v>
      </c>
      <c r="M825" s="50"/>
      <c r="N825" s="50">
        <f t="shared" si="177"/>
        <v>1924698.1091717677</v>
      </c>
      <c r="O825" s="114"/>
      <c r="P825" s="95"/>
      <c r="Q825" s="95"/>
      <c r="R825" s="33"/>
      <c r="S825" s="33"/>
    </row>
    <row r="826" spans="1:19" s="31" customFormat="1" x14ac:dyDescent="0.25">
      <c r="A826" s="35"/>
      <c r="B826" s="51" t="s">
        <v>570</v>
      </c>
      <c r="C826" s="35">
        <v>4</v>
      </c>
      <c r="D826" s="55">
        <v>26.998699999999999</v>
      </c>
      <c r="E826" s="102">
        <v>611</v>
      </c>
      <c r="F826" s="187">
        <v>319405.5</v>
      </c>
      <c r="G826" s="41">
        <v>100</v>
      </c>
      <c r="H826" s="50">
        <f t="shared" si="188"/>
        <v>319405.5</v>
      </c>
      <c r="I826" s="50">
        <f t="shared" si="187"/>
        <v>0</v>
      </c>
      <c r="J826" s="50">
        <f t="shared" si="184"/>
        <v>522.75859247135838</v>
      </c>
      <c r="K826" s="50">
        <f t="shared" si="189"/>
        <v>1875.0129469038729</v>
      </c>
      <c r="L826" s="50">
        <f t="shared" si="190"/>
        <v>1870165.252227243</v>
      </c>
      <c r="M826" s="50"/>
      <c r="N826" s="50">
        <f t="shared" si="177"/>
        <v>1870165.252227243</v>
      </c>
      <c r="O826" s="114"/>
      <c r="P826" s="95"/>
      <c r="Q826" s="95"/>
      <c r="R826" s="33"/>
      <c r="S826" s="33"/>
    </row>
    <row r="827" spans="1:19" s="31" customFormat="1" x14ac:dyDescent="0.25">
      <c r="A827" s="35"/>
      <c r="B827" s="51" t="s">
        <v>571</v>
      </c>
      <c r="C827" s="35">
        <v>4</v>
      </c>
      <c r="D827" s="55">
        <v>43.112399999999994</v>
      </c>
      <c r="E827" s="102">
        <v>2258</v>
      </c>
      <c r="F827" s="187">
        <v>1229225.2</v>
      </c>
      <c r="G827" s="41">
        <v>100</v>
      </c>
      <c r="H827" s="50">
        <f t="shared" si="188"/>
        <v>1229225.2</v>
      </c>
      <c r="I827" s="50">
        <f t="shared" si="187"/>
        <v>0</v>
      </c>
      <c r="J827" s="50">
        <f t="shared" si="184"/>
        <v>544.38671390611159</v>
      </c>
      <c r="K827" s="50">
        <f t="shared" si="189"/>
        <v>1853.3848254691197</v>
      </c>
      <c r="L827" s="50">
        <f t="shared" si="190"/>
        <v>2454406.2974472553</v>
      </c>
      <c r="M827" s="50"/>
      <c r="N827" s="50">
        <f t="shared" si="177"/>
        <v>2454406.2974472553</v>
      </c>
      <c r="O827" s="114"/>
      <c r="P827" s="95"/>
      <c r="Q827" s="95"/>
      <c r="R827" s="33"/>
      <c r="S827" s="33"/>
    </row>
    <row r="828" spans="1:19" s="31" customFormat="1" x14ac:dyDescent="0.25">
      <c r="A828" s="35"/>
      <c r="B828" s="51" t="s">
        <v>572</v>
      </c>
      <c r="C828" s="35">
        <v>4</v>
      </c>
      <c r="D828" s="55">
        <v>13.8256</v>
      </c>
      <c r="E828" s="102">
        <v>437</v>
      </c>
      <c r="F828" s="187">
        <v>386385.4</v>
      </c>
      <c r="G828" s="41">
        <v>100</v>
      </c>
      <c r="H828" s="50">
        <f t="shared" si="188"/>
        <v>386385.4</v>
      </c>
      <c r="I828" s="50">
        <f t="shared" si="187"/>
        <v>0</v>
      </c>
      <c r="J828" s="50">
        <f t="shared" si="184"/>
        <v>884.1771167048056</v>
      </c>
      <c r="K828" s="50">
        <f t="shared" si="189"/>
        <v>1513.594422670426</v>
      </c>
      <c r="L828" s="50">
        <f t="shared" si="190"/>
        <v>1444261.1275293997</v>
      </c>
      <c r="M828" s="50"/>
      <c r="N828" s="50">
        <f t="shared" si="177"/>
        <v>1444261.1275293997</v>
      </c>
      <c r="O828" s="114"/>
      <c r="P828" s="95"/>
      <c r="Q828" s="95"/>
      <c r="R828" s="33"/>
      <c r="S828" s="33"/>
    </row>
    <row r="829" spans="1:19" s="31" customFormat="1" x14ac:dyDescent="0.25">
      <c r="A829" s="35"/>
      <c r="B829" s="51" t="s">
        <v>573</v>
      </c>
      <c r="C829" s="35">
        <v>4</v>
      </c>
      <c r="D829" s="55">
        <v>29.2425</v>
      </c>
      <c r="E829" s="102">
        <v>1344</v>
      </c>
      <c r="F829" s="187">
        <v>411631.6</v>
      </c>
      <c r="G829" s="41">
        <v>100</v>
      </c>
      <c r="H829" s="50">
        <f t="shared" si="188"/>
        <v>411631.6</v>
      </c>
      <c r="I829" s="50">
        <f t="shared" si="187"/>
        <v>0</v>
      </c>
      <c r="J829" s="50">
        <f t="shared" si="184"/>
        <v>306.2735119047619</v>
      </c>
      <c r="K829" s="50">
        <f t="shared" si="189"/>
        <v>2091.4980274704694</v>
      </c>
      <c r="L829" s="50">
        <f t="shared" si="190"/>
        <v>2283646.8057503072</v>
      </c>
      <c r="M829" s="50"/>
      <c r="N829" s="50">
        <f t="shared" si="177"/>
        <v>2283646.8057503072</v>
      </c>
      <c r="O829" s="114"/>
      <c r="P829" s="95"/>
      <c r="Q829" s="95"/>
      <c r="R829" s="33"/>
      <c r="S829" s="33"/>
    </row>
    <row r="830" spans="1:19" s="31" customFormat="1" x14ac:dyDescent="0.25">
      <c r="A830" s="35"/>
      <c r="B830" s="51" t="s">
        <v>574</v>
      </c>
      <c r="C830" s="35">
        <v>4</v>
      </c>
      <c r="D830" s="55">
        <v>34.03</v>
      </c>
      <c r="E830" s="102">
        <v>1401</v>
      </c>
      <c r="F830" s="187">
        <v>632245</v>
      </c>
      <c r="G830" s="41">
        <v>100</v>
      </c>
      <c r="H830" s="50">
        <f t="shared" si="188"/>
        <v>632245</v>
      </c>
      <c r="I830" s="50">
        <f t="shared" si="187"/>
        <v>0</v>
      </c>
      <c r="J830" s="50">
        <f t="shared" si="184"/>
        <v>451.28122769450391</v>
      </c>
      <c r="K830" s="50">
        <f t="shared" si="189"/>
        <v>1946.4903116807275</v>
      </c>
      <c r="L830" s="50">
        <f t="shared" si="190"/>
        <v>2212525.0440016082</v>
      </c>
      <c r="M830" s="50"/>
      <c r="N830" s="50">
        <f t="shared" si="177"/>
        <v>2212525.0440016082</v>
      </c>
      <c r="O830" s="114"/>
      <c r="P830" s="95"/>
      <c r="Q830" s="95"/>
      <c r="R830" s="33"/>
      <c r="S830" s="33"/>
    </row>
    <row r="831" spans="1:19" s="31" customFormat="1" x14ac:dyDescent="0.25">
      <c r="A831" s="35"/>
      <c r="B831" s="51" t="s">
        <v>830</v>
      </c>
      <c r="C831" s="35">
        <v>4</v>
      </c>
      <c r="D831" s="55">
        <v>19.790199999999999</v>
      </c>
      <c r="E831" s="102">
        <v>452</v>
      </c>
      <c r="F831" s="187">
        <v>571552.4</v>
      </c>
      <c r="G831" s="41">
        <v>100</v>
      </c>
      <c r="H831" s="50">
        <f t="shared" si="188"/>
        <v>571552.4</v>
      </c>
      <c r="I831" s="50">
        <f t="shared" si="187"/>
        <v>0</v>
      </c>
      <c r="J831" s="50">
        <f t="shared" si="184"/>
        <v>1264.4964601769911</v>
      </c>
      <c r="K831" s="50">
        <f t="shared" si="189"/>
        <v>1133.2750791982403</v>
      </c>
      <c r="L831" s="50">
        <f t="shared" si="190"/>
        <v>1176670.6769454624</v>
      </c>
      <c r="M831" s="50"/>
      <c r="N831" s="50">
        <f t="shared" si="177"/>
        <v>1176670.6769454624</v>
      </c>
      <c r="O831" s="114"/>
      <c r="P831" s="95"/>
      <c r="Q831" s="95"/>
      <c r="R831" s="33"/>
      <c r="S831" s="33"/>
    </row>
    <row r="832" spans="1:19" s="31" customFormat="1" x14ac:dyDescent="0.25">
      <c r="A832" s="35"/>
      <c r="B832" s="51" t="s">
        <v>575</v>
      </c>
      <c r="C832" s="35">
        <v>4</v>
      </c>
      <c r="D832" s="55">
        <v>35.491299999999995</v>
      </c>
      <c r="E832" s="102">
        <v>1991</v>
      </c>
      <c r="F832" s="187">
        <v>1318338</v>
      </c>
      <c r="G832" s="41">
        <v>100</v>
      </c>
      <c r="H832" s="50">
        <f t="shared" si="188"/>
        <v>1318338</v>
      </c>
      <c r="I832" s="50">
        <f t="shared" si="187"/>
        <v>0</v>
      </c>
      <c r="J832" s="50">
        <f t="shared" si="184"/>
        <v>662.14866901054745</v>
      </c>
      <c r="K832" s="50">
        <f t="shared" si="189"/>
        <v>1735.6228703646839</v>
      </c>
      <c r="L832" s="50">
        <f t="shared" si="190"/>
        <v>2231102.6078243391</v>
      </c>
      <c r="M832" s="50"/>
      <c r="N832" s="50">
        <f t="shared" si="177"/>
        <v>2231102.6078243391</v>
      </c>
      <c r="O832" s="114"/>
      <c r="P832" s="95"/>
      <c r="Q832" s="95"/>
      <c r="R832" s="33"/>
      <c r="S832" s="33"/>
    </row>
    <row r="833" spans="1:19" s="31" customFormat="1" x14ac:dyDescent="0.25">
      <c r="A833" s="35"/>
      <c r="B833" s="51" t="s">
        <v>576</v>
      </c>
      <c r="C833" s="35">
        <v>4</v>
      </c>
      <c r="D833" s="55">
        <v>14.1394</v>
      </c>
      <c r="E833" s="102">
        <v>566</v>
      </c>
      <c r="F833" s="187">
        <v>548571.5</v>
      </c>
      <c r="G833" s="41">
        <v>100</v>
      </c>
      <c r="H833" s="50">
        <f t="shared" si="188"/>
        <v>548571.5</v>
      </c>
      <c r="I833" s="50">
        <f t="shared" si="187"/>
        <v>0</v>
      </c>
      <c r="J833" s="50">
        <f t="shared" si="184"/>
        <v>969.2075971731449</v>
      </c>
      <c r="K833" s="50">
        <f t="shared" si="189"/>
        <v>1428.5639422020865</v>
      </c>
      <c r="L833" s="50">
        <f t="shared" si="190"/>
        <v>1416737.8838115013</v>
      </c>
      <c r="M833" s="50"/>
      <c r="N833" s="50">
        <f t="shared" si="177"/>
        <v>1416737.8838115013</v>
      </c>
      <c r="O833" s="114"/>
      <c r="P833" s="95"/>
      <c r="Q833" s="95"/>
      <c r="R833" s="33"/>
      <c r="S833" s="33"/>
    </row>
    <row r="834" spans="1:19" s="31" customFormat="1" x14ac:dyDescent="0.25">
      <c r="A834" s="35"/>
      <c r="B834" s="51" t="s">
        <v>831</v>
      </c>
      <c r="C834" s="35">
        <v>4</v>
      </c>
      <c r="D834" s="55">
        <v>16.197300000000002</v>
      </c>
      <c r="E834" s="102">
        <v>504</v>
      </c>
      <c r="F834" s="187">
        <v>249578.7</v>
      </c>
      <c r="G834" s="41">
        <v>100</v>
      </c>
      <c r="H834" s="50">
        <f t="shared" si="188"/>
        <v>249578.7</v>
      </c>
      <c r="I834" s="50">
        <f t="shared" si="187"/>
        <v>0</v>
      </c>
      <c r="J834" s="50">
        <f t="shared" si="184"/>
        <v>495.19583333333338</v>
      </c>
      <c r="K834" s="50">
        <f t="shared" si="189"/>
        <v>1902.575706041898</v>
      </c>
      <c r="L834" s="50">
        <f t="shared" si="190"/>
        <v>1794406.0974638124</v>
      </c>
      <c r="M834" s="50"/>
      <c r="N834" s="50">
        <f t="shared" ref="N834:N897" si="191">L834+M834</f>
        <v>1794406.0974638124</v>
      </c>
      <c r="O834" s="114"/>
      <c r="P834" s="95"/>
      <c r="Q834" s="95"/>
      <c r="R834" s="33"/>
      <c r="S834" s="33"/>
    </row>
    <row r="835" spans="1:19" s="31" customFormat="1" x14ac:dyDescent="0.25">
      <c r="A835" s="35"/>
      <c r="B835" s="51" t="s">
        <v>577</v>
      </c>
      <c r="C835" s="35">
        <v>4</v>
      </c>
      <c r="D835" s="55">
        <v>31.064299999999999</v>
      </c>
      <c r="E835" s="102">
        <v>2611</v>
      </c>
      <c r="F835" s="187">
        <v>2377987.2999999998</v>
      </c>
      <c r="G835" s="41">
        <v>100</v>
      </c>
      <c r="H835" s="50">
        <f t="shared" si="188"/>
        <v>2377987.2999999998</v>
      </c>
      <c r="I835" s="50">
        <f t="shared" si="187"/>
        <v>0</v>
      </c>
      <c r="J835" s="50">
        <f t="shared" si="184"/>
        <v>910.75729605515119</v>
      </c>
      <c r="K835" s="50">
        <f t="shared" si="189"/>
        <v>1487.0142433200804</v>
      </c>
      <c r="L835" s="50">
        <f t="shared" si="190"/>
        <v>2192657.3301329403</v>
      </c>
      <c r="M835" s="50"/>
      <c r="N835" s="50">
        <f t="shared" si="191"/>
        <v>2192657.3301329403</v>
      </c>
      <c r="O835" s="114"/>
      <c r="P835" s="95"/>
      <c r="Q835" s="95"/>
      <c r="R835" s="33"/>
      <c r="S835" s="33"/>
    </row>
    <row r="836" spans="1:19" s="31" customFormat="1" x14ac:dyDescent="0.25">
      <c r="A836" s="35"/>
      <c r="B836" s="51" t="s">
        <v>578</v>
      </c>
      <c r="C836" s="35">
        <v>4</v>
      </c>
      <c r="D836" s="55">
        <v>30.640700000000002</v>
      </c>
      <c r="E836" s="102">
        <v>771</v>
      </c>
      <c r="F836" s="187">
        <v>621111.9</v>
      </c>
      <c r="G836" s="41">
        <v>100</v>
      </c>
      <c r="H836" s="50">
        <f t="shared" si="188"/>
        <v>621111.9</v>
      </c>
      <c r="I836" s="50">
        <f t="shared" si="187"/>
        <v>0</v>
      </c>
      <c r="J836" s="50">
        <f t="shared" si="184"/>
        <v>805.59260700389109</v>
      </c>
      <c r="K836" s="50">
        <f t="shared" si="189"/>
        <v>1592.1789323713404</v>
      </c>
      <c r="L836" s="50">
        <f t="shared" si="190"/>
        <v>1711939.0254935781</v>
      </c>
      <c r="M836" s="50"/>
      <c r="N836" s="50">
        <f t="shared" si="191"/>
        <v>1711939.0254935781</v>
      </c>
      <c r="O836" s="114"/>
      <c r="P836" s="95"/>
      <c r="Q836" s="95"/>
      <c r="R836" s="33"/>
      <c r="S836" s="33"/>
    </row>
    <row r="837" spans="1:19" s="31" customFormat="1" x14ac:dyDescent="0.25">
      <c r="A837" s="35"/>
      <c r="B837" s="51" t="s">
        <v>579</v>
      </c>
      <c r="C837" s="35">
        <v>4</v>
      </c>
      <c r="D837" s="55">
        <v>22.068200000000001</v>
      </c>
      <c r="E837" s="102">
        <v>1172</v>
      </c>
      <c r="F837" s="187">
        <v>533077.4</v>
      </c>
      <c r="G837" s="41">
        <v>100</v>
      </c>
      <c r="H837" s="50">
        <f t="shared" si="188"/>
        <v>533077.4</v>
      </c>
      <c r="I837" s="50">
        <f t="shared" si="187"/>
        <v>0</v>
      </c>
      <c r="J837" s="50">
        <f t="shared" si="184"/>
        <v>454.84419795221845</v>
      </c>
      <c r="K837" s="50">
        <f t="shared" si="189"/>
        <v>1942.9273414230129</v>
      </c>
      <c r="L837" s="50">
        <f t="shared" si="190"/>
        <v>2067162.541519626</v>
      </c>
      <c r="M837" s="50"/>
      <c r="N837" s="50">
        <f t="shared" si="191"/>
        <v>2067162.541519626</v>
      </c>
      <c r="O837" s="114"/>
      <c r="P837" s="95"/>
      <c r="Q837" s="95"/>
      <c r="R837" s="33"/>
      <c r="S837" s="33"/>
    </row>
    <row r="838" spans="1:19" s="31" customFormat="1" x14ac:dyDescent="0.25">
      <c r="A838" s="35"/>
      <c r="B838" s="51" t="s">
        <v>832</v>
      </c>
      <c r="C838" s="35">
        <v>4</v>
      </c>
      <c r="D838" s="55">
        <v>28.941500000000001</v>
      </c>
      <c r="E838" s="102">
        <v>1049</v>
      </c>
      <c r="F838" s="187">
        <v>961245</v>
      </c>
      <c r="G838" s="41">
        <v>100</v>
      </c>
      <c r="H838" s="50">
        <f t="shared" si="188"/>
        <v>961245</v>
      </c>
      <c r="I838" s="50">
        <f t="shared" si="187"/>
        <v>0</v>
      </c>
      <c r="J838" s="50">
        <f t="shared" si="184"/>
        <v>916.3441372735939</v>
      </c>
      <c r="K838" s="50">
        <f t="shared" si="189"/>
        <v>1481.4274021016377</v>
      </c>
      <c r="L838" s="50">
        <f t="shared" si="190"/>
        <v>1697014.2039621931</v>
      </c>
      <c r="M838" s="50"/>
      <c r="N838" s="50">
        <f t="shared" si="191"/>
        <v>1697014.2039621931</v>
      </c>
      <c r="O838" s="114"/>
      <c r="P838" s="95"/>
      <c r="Q838" s="95"/>
      <c r="R838" s="33"/>
      <c r="S838" s="33"/>
    </row>
    <row r="839" spans="1:19" s="31" customFormat="1" x14ac:dyDescent="0.25">
      <c r="A839" s="35"/>
      <c r="B839" s="51" t="s">
        <v>883</v>
      </c>
      <c r="C839" s="35">
        <v>3</v>
      </c>
      <c r="D839" s="55">
        <v>13.119700000000002</v>
      </c>
      <c r="E839" s="102">
        <v>17340</v>
      </c>
      <c r="F839" s="187">
        <v>84335083</v>
      </c>
      <c r="G839" s="41">
        <v>50</v>
      </c>
      <c r="H839" s="50">
        <f t="shared" si="188"/>
        <v>42167541.5</v>
      </c>
      <c r="I839" s="50">
        <f t="shared" si="187"/>
        <v>42167541.5</v>
      </c>
      <c r="J839" s="50">
        <f t="shared" si="184"/>
        <v>4863.6149365628607</v>
      </c>
      <c r="K839" s="50">
        <f t="shared" si="189"/>
        <v>-2465.8433971876293</v>
      </c>
      <c r="L839" s="50">
        <f t="shared" si="190"/>
        <v>5388753.8034628322</v>
      </c>
      <c r="M839" s="50"/>
      <c r="N839" s="50">
        <f t="shared" si="191"/>
        <v>5388753.8034628322</v>
      </c>
      <c r="O839" s="114"/>
      <c r="P839" s="95"/>
      <c r="Q839" s="95"/>
      <c r="R839" s="33"/>
      <c r="S839" s="33"/>
    </row>
    <row r="840" spans="1:19" s="31" customFormat="1" x14ac:dyDescent="0.25">
      <c r="A840" s="35"/>
      <c r="B840" s="51" t="s">
        <v>833</v>
      </c>
      <c r="C840" s="35">
        <v>4</v>
      </c>
      <c r="D840" s="55">
        <v>19.7392</v>
      </c>
      <c r="E840" s="102">
        <v>1095</v>
      </c>
      <c r="F840" s="187">
        <v>1122304.5</v>
      </c>
      <c r="G840" s="41">
        <v>100</v>
      </c>
      <c r="H840" s="50">
        <f t="shared" si="188"/>
        <v>1122304.5</v>
      </c>
      <c r="I840" s="50">
        <f t="shared" si="187"/>
        <v>0</v>
      </c>
      <c r="J840" s="50">
        <f t="shared" si="184"/>
        <v>1024.9356164383562</v>
      </c>
      <c r="K840" s="50">
        <f t="shared" si="189"/>
        <v>1372.8359229368752</v>
      </c>
      <c r="L840" s="50">
        <f t="shared" si="190"/>
        <v>1567417.4611253175</v>
      </c>
      <c r="M840" s="50"/>
      <c r="N840" s="50">
        <f t="shared" si="191"/>
        <v>1567417.4611253175</v>
      </c>
      <c r="O840" s="114"/>
      <c r="P840" s="95"/>
      <c r="Q840" s="95"/>
      <c r="R840" s="33"/>
      <c r="S840" s="33"/>
    </row>
    <row r="841" spans="1:19" s="31" customFormat="1" x14ac:dyDescent="0.25">
      <c r="A841" s="35"/>
      <c r="B841" s="51" t="s">
        <v>580</v>
      </c>
      <c r="C841" s="35">
        <v>4</v>
      </c>
      <c r="D841" s="55">
        <v>15.2705</v>
      </c>
      <c r="E841" s="102">
        <v>768</v>
      </c>
      <c r="F841" s="187">
        <v>896530.4</v>
      </c>
      <c r="G841" s="41">
        <v>100</v>
      </c>
      <c r="H841" s="50">
        <f t="shared" si="188"/>
        <v>896530.4</v>
      </c>
      <c r="I841" s="50">
        <f t="shared" si="187"/>
        <v>0</v>
      </c>
      <c r="J841" s="50">
        <f t="shared" si="184"/>
        <v>1167.3572916666667</v>
      </c>
      <c r="K841" s="50">
        <f t="shared" si="189"/>
        <v>1230.4142477085647</v>
      </c>
      <c r="L841" s="50">
        <f t="shared" si="190"/>
        <v>1324823.2532952765</v>
      </c>
      <c r="M841" s="50"/>
      <c r="N841" s="50">
        <f t="shared" si="191"/>
        <v>1324823.2532952765</v>
      </c>
      <c r="O841" s="114"/>
      <c r="P841" s="95"/>
      <c r="Q841" s="95"/>
      <c r="R841" s="33"/>
      <c r="S841" s="33"/>
    </row>
    <row r="842" spans="1:19" s="31" customFormat="1" x14ac:dyDescent="0.25">
      <c r="A842" s="35"/>
      <c r="B842" s="51" t="s">
        <v>834</v>
      </c>
      <c r="C842" s="35">
        <v>4</v>
      </c>
      <c r="D842" s="55">
        <v>44.109200000000001</v>
      </c>
      <c r="E842" s="102">
        <v>1370</v>
      </c>
      <c r="F842" s="187">
        <v>795485.1</v>
      </c>
      <c r="G842" s="41">
        <v>100</v>
      </c>
      <c r="H842" s="50">
        <f t="shared" si="188"/>
        <v>795485.1</v>
      </c>
      <c r="I842" s="50">
        <f t="shared" si="187"/>
        <v>0</v>
      </c>
      <c r="J842" s="50">
        <f t="shared" si="184"/>
        <v>580.6460583941606</v>
      </c>
      <c r="K842" s="50">
        <f t="shared" si="189"/>
        <v>1817.1254809810707</v>
      </c>
      <c r="L842" s="50">
        <f t="shared" si="190"/>
        <v>2159146.6146758143</v>
      </c>
      <c r="M842" s="50"/>
      <c r="N842" s="50">
        <f t="shared" si="191"/>
        <v>2159146.6146758143</v>
      </c>
      <c r="O842" s="114"/>
      <c r="P842" s="95"/>
      <c r="Q842" s="95"/>
      <c r="R842" s="33"/>
      <c r="S842" s="33"/>
    </row>
    <row r="843" spans="1:19" s="31" customFormat="1" x14ac:dyDescent="0.25">
      <c r="A843" s="35"/>
      <c r="B843" s="51" t="s">
        <v>581</v>
      </c>
      <c r="C843" s="35">
        <v>4</v>
      </c>
      <c r="D843" s="55">
        <v>12.614799999999999</v>
      </c>
      <c r="E843" s="102">
        <v>711</v>
      </c>
      <c r="F843" s="187">
        <v>508388.4</v>
      </c>
      <c r="G843" s="41">
        <v>100</v>
      </c>
      <c r="H843" s="50">
        <f t="shared" si="188"/>
        <v>508388.4</v>
      </c>
      <c r="I843" s="50">
        <f t="shared" si="187"/>
        <v>0</v>
      </c>
      <c r="J843" s="50">
        <f t="shared" si="184"/>
        <v>715.03291139240514</v>
      </c>
      <c r="K843" s="50">
        <f t="shared" si="189"/>
        <v>1682.7386279828263</v>
      </c>
      <c r="L843" s="50">
        <f t="shared" si="190"/>
        <v>1657931.689588302</v>
      </c>
      <c r="M843" s="50"/>
      <c r="N843" s="50">
        <f t="shared" si="191"/>
        <v>1657931.689588302</v>
      </c>
      <c r="O843" s="114"/>
      <c r="P843" s="95"/>
      <c r="Q843" s="95"/>
      <c r="R843" s="33"/>
      <c r="S843" s="33"/>
    </row>
    <row r="844" spans="1:19" s="31" customFormat="1" x14ac:dyDescent="0.25">
      <c r="A844" s="35"/>
      <c r="B844" s="51" t="s">
        <v>582</v>
      </c>
      <c r="C844" s="35">
        <v>4</v>
      </c>
      <c r="D844" s="55">
        <v>34.076799999999999</v>
      </c>
      <c r="E844" s="102">
        <v>1834</v>
      </c>
      <c r="F844" s="187">
        <v>1924924.9</v>
      </c>
      <c r="G844" s="41">
        <v>100</v>
      </c>
      <c r="H844" s="50">
        <f t="shared" si="188"/>
        <v>1924924.9</v>
      </c>
      <c r="I844" s="50">
        <f t="shared" si="187"/>
        <v>0</v>
      </c>
      <c r="J844" s="50">
        <f t="shared" si="184"/>
        <v>1049.5773718647763</v>
      </c>
      <c r="K844" s="50">
        <f t="shared" si="189"/>
        <v>1348.1941675104551</v>
      </c>
      <c r="L844" s="50">
        <f t="shared" si="190"/>
        <v>1860448.7087340155</v>
      </c>
      <c r="M844" s="50"/>
      <c r="N844" s="50">
        <f t="shared" si="191"/>
        <v>1860448.7087340155</v>
      </c>
      <c r="O844" s="114"/>
      <c r="P844" s="95"/>
      <c r="Q844" s="95"/>
      <c r="R844" s="33"/>
      <c r="S844" s="33"/>
    </row>
    <row r="845" spans="1:19" s="31" customFormat="1" x14ac:dyDescent="0.25">
      <c r="A845" s="35"/>
      <c r="B845" s="51" t="s">
        <v>583</v>
      </c>
      <c r="C845" s="35">
        <v>4</v>
      </c>
      <c r="D845" s="55">
        <v>44.233499999999999</v>
      </c>
      <c r="E845" s="102">
        <v>1357</v>
      </c>
      <c r="F845" s="187">
        <v>791535.8</v>
      </c>
      <c r="G845" s="41">
        <v>100</v>
      </c>
      <c r="H845" s="50">
        <f t="shared" si="188"/>
        <v>791535.8</v>
      </c>
      <c r="I845" s="50">
        <f t="shared" si="187"/>
        <v>0</v>
      </c>
      <c r="J845" s="50">
        <f t="shared" si="184"/>
        <v>583.29830508474583</v>
      </c>
      <c r="K845" s="50">
        <f t="shared" si="189"/>
        <v>1814.4732342904856</v>
      </c>
      <c r="L845" s="50">
        <f t="shared" si="190"/>
        <v>2153768.2406125125</v>
      </c>
      <c r="M845" s="50"/>
      <c r="N845" s="50">
        <f t="shared" si="191"/>
        <v>2153768.2406125125</v>
      </c>
      <c r="O845" s="114"/>
      <c r="P845" s="95"/>
      <c r="Q845" s="95"/>
      <c r="R845" s="33"/>
      <c r="S845" s="33"/>
    </row>
    <row r="846" spans="1:19" s="31" customFormat="1" x14ac:dyDescent="0.25">
      <c r="A846" s="35"/>
      <c r="B846" s="51" t="s">
        <v>584</v>
      </c>
      <c r="C846" s="35">
        <v>4</v>
      </c>
      <c r="D846" s="55">
        <v>59.642499999999998</v>
      </c>
      <c r="E846" s="102">
        <v>2265</v>
      </c>
      <c r="F846" s="187">
        <v>2455845.9</v>
      </c>
      <c r="G846" s="41">
        <v>100</v>
      </c>
      <c r="H846" s="50">
        <f t="shared" si="188"/>
        <v>2455845.9</v>
      </c>
      <c r="I846" s="50">
        <f t="shared" si="187"/>
        <v>0</v>
      </c>
      <c r="J846" s="50">
        <f t="shared" si="184"/>
        <v>1084.2586754966887</v>
      </c>
      <c r="K846" s="50">
        <f t="shared" si="189"/>
        <v>1313.5128638785427</v>
      </c>
      <c r="L846" s="50">
        <f t="shared" si="190"/>
        <v>2118953.1497658193</v>
      </c>
      <c r="M846" s="50"/>
      <c r="N846" s="50">
        <f t="shared" si="191"/>
        <v>2118953.1497658193</v>
      </c>
      <c r="O846" s="114"/>
      <c r="P846" s="95"/>
      <c r="Q846" s="95"/>
      <c r="R846" s="33"/>
      <c r="S846" s="33"/>
    </row>
    <row r="847" spans="1:19" s="31" customFormat="1" x14ac:dyDescent="0.25">
      <c r="A847" s="35"/>
      <c r="B847" s="51" t="s">
        <v>585</v>
      </c>
      <c r="C847" s="35">
        <v>4</v>
      </c>
      <c r="D847" s="55">
        <v>41.119700000000002</v>
      </c>
      <c r="E847" s="102">
        <v>1166</v>
      </c>
      <c r="F847" s="187">
        <v>1404022.4</v>
      </c>
      <c r="G847" s="41">
        <v>100</v>
      </c>
      <c r="H847" s="50">
        <f t="shared" si="188"/>
        <v>1404022.4</v>
      </c>
      <c r="I847" s="50">
        <f t="shared" si="187"/>
        <v>0</v>
      </c>
      <c r="J847" s="50">
        <f t="shared" si="184"/>
        <v>1204.1358490566038</v>
      </c>
      <c r="K847" s="50">
        <f t="shared" si="189"/>
        <v>1193.6356903186277</v>
      </c>
      <c r="L847" s="50">
        <f t="shared" si="190"/>
        <v>1573238.2871071252</v>
      </c>
      <c r="M847" s="50"/>
      <c r="N847" s="50">
        <f t="shared" si="191"/>
        <v>1573238.2871071252</v>
      </c>
      <c r="O847" s="114"/>
      <c r="P847" s="95"/>
      <c r="Q847" s="95"/>
      <c r="R847" s="33"/>
      <c r="S847" s="33"/>
    </row>
    <row r="848" spans="1:19" s="31" customFormat="1" x14ac:dyDescent="0.25">
      <c r="A848" s="35"/>
      <c r="B848" s="51" t="s">
        <v>586</v>
      </c>
      <c r="C848" s="35">
        <v>4</v>
      </c>
      <c r="D848" s="55">
        <v>15.3706</v>
      </c>
      <c r="E848" s="102">
        <v>1407</v>
      </c>
      <c r="F848" s="187">
        <v>1088953.8</v>
      </c>
      <c r="G848" s="41">
        <v>100</v>
      </c>
      <c r="H848" s="50">
        <f t="shared" si="188"/>
        <v>1088953.8</v>
      </c>
      <c r="I848" s="50">
        <f t="shared" si="187"/>
        <v>0</v>
      </c>
      <c r="J848" s="50">
        <f t="shared" si="184"/>
        <v>773.95437100213223</v>
      </c>
      <c r="K848" s="50">
        <f t="shared" si="189"/>
        <v>1623.8171683730993</v>
      </c>
      <c r="L848" s="50">
        <f t="shared" si="190"/>
        <v>1839953.9561684511</v>
      </c>
      <c r="M848" s="50"/>
      <c r="N848" s="50">
        <f t="shared" si="191"/>
        <v>1839953.9561684511</v>
      </c>
      <c r="O848" s="114"/>
      <c r="P848" s="95"/>
      <c r="Q848" s="95"/>
      <c r="R848" s="33"/>
      <c r="S848" s="33"/>
    </row>
    <row r="849" spans="1:19" s="31" customFormat="1" x14ac:dyDescent="0.25">
      <c r="A849" s="35"/>
      <c r="B849" s="51" t="s">
        <v>835</v>
      </c>
      <c r="C849" s="35">
        <v>4</v>
      </c>
      <c r="D849" s="55">
        <v>18.966699999999999</v>
      </c>
      <c r="E849" s="102">
        <v>1538</v>
      </c>
      <c r="F849" s="187">
        <v>967520.2</v>
      </c>
      <c r="G849" s="41">
        <v>100</v>
      </c>
      <c r="H849" s="50">
        <f t="shared" si="188"/>
        <v>967520.2</v>
      </c>
      <c r="I849" s="50">
        <f t="shared" si="187"/>
        <v>0</v>
      </c>
      <c r="J849" s="50">
        <f t="shared" si="184"/>
        <v>629.07685305591679</v>
      </c>
      <c r="K849" s="50">
        <f t="shared" si="189"/>
        <v>1768.6946863193148</v>
      </c>
      <c r="L849" s="50">
        <f t="shared" si="190"/>
        <v>2019246.499108512</v>
      </c>
      <c r="M849" s="50"/>
      <c r="N849" s="50">
        <f t="shared" si="191"/>
        <v>2019246.499108512</v>
      </c>
      <c r="O849" s="114"/>
      <c r="P849" s="95"/>
      <c r="Q849" s="95"/>
      <c r="R849" s="33"/>
      <c r="S849" s="33"/>
    </row>
    <row r="850" spans="1:19" s="31" customFormat="1" x14ac:dyDescent="0.25">
      <c r="A850" s="35"/>
      <c r="B850" s="4"/>
      <c r="C850" s="4"/>
      <c r="D850" s="55">
        <v>0</v>
      </c>
      <c r="E850" s="104"/>
      <c r="F850" s="42"/>
      <c r="G850" s="41"/>
      <c r="H850" s="42"/>
      <c r="I850" s="32"/>
      <c r="J850" s="32"/>
      <c r="K850" s="50"/>
      <c r="L850" s="50"/>
      <c r="M850" s="50"/>
      <c r="N850" s="50"/>
      <c r="O850" s="114"/>
      <c r="P850" s="95"/>
      <c r="Q850" s="95"/>
      <c r="R850" s="33"/>
      <c r="S850" s="33"/>
    </row>
    <row r="851" spans="1:19" s="31" customFormat="1" x14ac:dyDescent="0.25">
      <c r="A851" s="30" t="s">
        <v>587</v>
      </c>
      <c r="B851" s="43" t="s">
        <v>2</v>
      </c>
      <c r="C851" s="44"/>
      <c r="D851" s="3">
        <v>729.1185999999999</v>
      </c>
      <c r="E851" s="105">
        <f>E852</f>
        <v>61754</v>
      </c>
      <c r="F851" s="37">
        <f t="shared" ref="F851" si="192">F853</f>
        <v>0</v>
      </c>
      <c r="G851" s="37"/>
      <c r="H851" s="37">
        <f>H853</f>
        <v>15016920.5</v>
      </c>
      <c r="I851" s="37">
        <f>I853</f>
        <v>-15016920.5</v>
      </c>
      <c r="J851" s="37"/>
      <c r="K851" s="50"/>
      <c r="L851" s="50"/>
      <c r="M851" s="46">
        <f>M853</f>
        <v>24700284.147454254</v>
      </c>
      <c r="N851" s="37">
        <f t="shared" si="191"/>
        <v>24700284.147454254</v>
      </c>
      <c r="O851" s="114"/>
      <c r="P851" s="95"/>
      <c r="Q851" s="95"/>
      <c r="R851" s="33"/>
      <c r="S851" s="33"/>
    </row>
    <row r="852" spans="1:19" s="31" customFormat="1" x14ac:dyDescent="0.25">
      <c r="A852" s="30" t="s">
        <v>587</v>
      </c>
      <c r="B852" s="43" t="s">
        <v>3</v>
      </c>
      <c r="C852" s="44"/>
      <c r="D852" s="3">
        <v>729.1185999999999</v>
      </c>
      <c r="E852" s="105">
        <f>SUM(E854:E880)</f>
        <v>61754</v>
      </c>
      <c r="F852" s="37">
        <f t="shared" ref="F852" si="193">SUM(F854:F880)</f>
        <v>112362300.39999996</v>
      </c>
      <c r="G852" s="37"/>
      <c r="H852" s="37">
        <f>SUM(H854:H880)</f>
        <v>82328459.399999961</v>
      </c>
      <c r="I852" s="37">
        <f>SUM(I854:I880)</f>
        <v>30033841</v>
      </c>
      <c r="J852" s="37"/>
      <c r="K852" s="50"/>
      <c r="L852" s="37">
        <f>SUM(L854:L880)</f>
        <v>52307484.039025493</v>
      </c>
      <c r="M852" s="50"/>
      <c r="N852" s="37">
        <f t="shared" si="191"/>
        <v>52307484.039025493</v>
      </c>
      <c r="O852" s="114"/>
      <c r="P852" s="95"/>
      <c r="Q852" s="95"/>
      <c r="R852" s="33"/>
      <c r="S852" s="33"/>
    </row>
    <row r="853" spans="1:19" s="31" customFormat="1" x14ac:dyDescent="0.25">
      <c r="A853" s="35"/>
      <c r="B853" s="51" t="s">
        <v>26</v>
      </c>
      <c r="C853" s="35">
        <v>2</v>
      </c>
      <c r="D853" s="55">
        <v>0</v>
      </c>
      <c r="E853" s="108"/>
      <c r="F853" s="50"/>
      <c r="G853" s="41">
        <v>25</v>
      </c>
      <c r="H853" s="50">
        <f>F874*G853/100</f>
        <v>15016920.5</v>
      </c>
      <c r="I853" s="50">
        <f t="shared" ref="I853:I880" si="194">F853-H853</f>
        <v>-15016920.5</v>
      </c>
      <c r="J853" s="50"/>
      <c r="K853" s="50"/>
      <c r="L853" s="50"/>
      <c r="M853" s="50">
        <f>($L$7*$L$8*E851/$L$10)+($L$7*$L$9*D851/$L$11)</f>
        <v>24700284.147454254</v>
      </c>
      <c r="N853" s="50">
        <f t="shared" si="191"/>
        <v>24700284.147454254</v>
      </c>
      <c r="O853" s="114"/>
      <c r="P853" s="95"/>
      <c r="Q853" s="95"/>
      <c r="R853" s="33"/>
      <c r="S853" s="33"/>
    </row>
    <row r="854" spans="1:19" s="31" customFormat="1" x14ac:dyDescent="0.25">
      <c r="A854" s="35"/>
      <c r="B854" s="51" t="s">
        <v>588</v>
      </c>
      <c r="C854" s="35">
        <v>4</v>
      </c>
      <c r="D854" s="55">
        <v>6.8285999999999998</v>
      </c>
      <c r="E854" s="102">
        <v>1112</v>
      </c>
      <c r="F854" s="188">
        <v>1751642</v>
      </c>
      <c r="G854" s="41">
        <v>100</v>
      </c>
      <c r="H854" s="50">
        <f t="shared" ref="H854:H880" si="195">F854*G854/100</f>
        <v>1751642</v>
      </c>
      <c r="I854" s="50">
        <f t="shared" si="194"/>
        <v>0</v>
      </c>
      <c r="J854" s="50">
        <f t="shared" ref="J854:J917" si="196">F854/E854</f>
        <v>1575.2176258992806</v>
      </c>
      <c r="K854" s="50">
        <f t="shared" ref="K854:K880" si="197">$J$11*$J$19-J854</f>
        <v>822.55391347595082</v>
      </c>
      <c r="L854" s="50">
        <f t="shared" ref="L854:L880" si="198">IF(K854&gt;0,$J$7*$J$8*(K854/$K$19),0)+$J$7*$J$9*(E854/$E$19)+$J$7*$J$10*(D854/$D$19)</f>
        <v>1048503.2793271488</v>
      </c>
      <c r="M854" s="50"/>
      <c r="N854" s="50">
        <f t="shared" si="191"/>
        <v>1048503.2793271488</v>
      </c>
      <c r="O854" s="114"/>
      <c r="P854" s="95"/>
      <c r="Q854" s="95"/>
      <c r="R854" s="33"/>
      <c r="S854" s="33"/>
    </row>
    <row r="855" spans="1:19" s="31" customFormat="1" x14ac:dyDescent="0.25">
      <c r="A855" s="35"/>
      <c r="B855" s="51" t="s">
        <v>589</v>
      </c>
      <c r="C855" s="35">
        <v>4</v>
      </c>
      <c r="D855" s="55">
        <v>62.403199999999998</v>
      </c>
      <c r="E855" s="102">
        <v>1812</v>
      </c>
      <c r="F855" s="188">
        <v>1490675.9</v>
      </c>
      <c r="G855" s="41">
        <v>100</v>
      </c>
      <c r="H855" s="50">
        <f t="shared" si="195"/>
        <v>1490675.9</v>
      </c>
      <c r="I855" s="50">
        <f t="shared" si="194"/>
        <v>0</v>
      </c>
      <c r="J855" s="50">
        <f t="shared" si="196"/>
        <v>822.66881898454744</v>
      </c>
      <c r="K855" s="50">
        <f t="shared" si="197"/>
        <v>1575.102720390684</v>
      </c>
      <c r="L855" s="50">
        <f t="shared" si="198"/>
        <v>2208975.1302423612</v>
      </c>
      <c r="M855" s="50"/>
      <c r="N855" s="50">
        <f t="shared" si="191"/>
        <v>2208975.1302423612</v>
      </c>
      <c r="O855" s="114"/>
      <c r="P855" s="95"/>
      <c r="Q855" s="95"/>
      <c r="R855" s="33"/>
      <c r="S855" s="33"/>
    </row>
    <row r="856" spans="1:19" s="31" customFormat="1" x14ac:dyDescent="0.25">
      <c r="A856" s="35"/>
      <c r="B856" s="51" t="s">
        <v>590</v>
      </c>
      <c r="C856" s="35">
        <v>4</v>
      </c>
      <c r="D856" s="55">
        <v>7.9661999999999997</v>
      </c>
      <c r="E856" s="102">
        <v>681</v>
      </c>
      <c r="F856" s="188">
        <v>168546.2</v>
      </c>
      <c r="G856" s="41">
        <v>100</v>
      </c>
      <c r="H856" s="50">
        <f t="shared" si="195"/>
        <v>168546.2</v>
      </c>
      <c r="I856" s="50">
        <f t="shared" si="194"/>
        <v>0</v>
      </c>
      <c r="J856" s="50">
        <f t="shared" si="196"/>
        <v>247.49809104258446</v>
      </c>
      <c r="K856" s="50">
        <f t="shared" si="197"/>
        <v>2150.2734483326471</v>
      </c>
      <c r="L856" s="50">
        <f t="shared" si="198"/>
        <v>1999581.0252180109</v>
      </c>
      <c r="M856" s="50"/>
      <c r="N856" s="50">
        <f t="shared" si="191"/>
        <v>1999581.0252180109</v>
      </c>
      <c r="O856" s="114"/>
      <c r="P856" s="95"/>
      <c r="Q856" s="95"/>
      <c r="R856" s="33"/>
      <c r="S856" s="33"/>
    </row>
    <row r="857" spans="1:19" s="31" customFormat="1" x14ac:dyDescent="0.25">
      <c r="A857" s="35"/>
      <c r="B857" s="51" t="s">
        <v>591</v>
      </c>
      <c r="C857" s="35">
        <v>4</v>
      </c>
      <c r="D857" s="55">
        <v>47.315699999999993</v>
      </c>
      <c r="E857" s="102">
        <v>1767</v>
      </c>
      <c r="F857" s="188">
        <v>1113606.3999999999</v>
      </c>
      <c r="G857" s="41">
        <v>100</v>
      </c>
      <c r="H857" s="50">
        <f t="shared" si="195"/>
        <v>1113606.3999999999</v>
      </c>
      <c r="I857" s="50">
        <f t="shared" si="194"/>
        <v>0</v>
      </c>
      <c r="J857" s="50">
        <f t="shared" si="196"/>
        <v>630.2243350311262</v>
      </c>
      <c r="K857" s="50">
        <f t="shared" si="197"/>
        <v>1767.5472043441052</v>
      </c>
      <c r="L857" s="50">
        <f t="shared" si="198"/>
        <v>2259916.3128460278</v>
      </c>
      <c r="M857" s="50"/>
      <c r="N857" s="50">
        <f t="shared" si="191"/>
        <v>2259916.3128460278</v>
      </c>
      <c r="O857" s="114"/>
      <c r="P857" s="95"/>
      <c r="Q857" s="95"/>
      <c r="R857" s="33"/>
      <c r="S857" s="33"/>
    </row>
    <row r="858" spans="1:19" s="31" customFormat="1" x14ac:dyDescent="0.25">
      <c r="A858" s="35"/>
      <c r="B858" s="51" t="s">
        <v>836</v>
      </c>
      <c r="C858" s="35">
        <v>4</v>
      </c>
      <c r="D858" s="55">
        <v>29.9498</v>
      </c>
      <c r="E858" s="102">
        <v>4562</v>
      </c>
      <c r="F858" s="188">
        <v>11563529.199999999</v>
      </c>
      <c r="G858" s="41">
        <v>100</v>
      </c>
      <c r="H858" s="50">
        <f t="shared" si="195"/>
        <v>11563529.199999999</v>
      </c>
      <c r="I858" s="50">
        <f t="shared" si="194"/>
        <v>0</v>
      </c>
      <c r="J858" s="50">
        <f t="shared" si="196"/>
        <v>2534.7499342393685</v>
      </c>
      <c r="K858" s="50">
        <f t="shared" si="197"/>
        <v>-136.97839486413704</v>
      </c>
      <c r="L858" s="50">
        <f t="shared" si="198"/>
        <v>1578019.0160008499</v>
      </c>
      <c r="M858" s="50"/>
      <c r="N858" s="50">
        <f t="shared" si="191"/>
        <v>1578019.0160008499</v>
      </c>
      <c r="O858" s="114"/>
      <c r="P858" s="95"/>
      <c r="Q858" s="95"/>
      <c r="R858" s="33"/>
      <c r="S858" s="33"/>
    </row>
    <row r="859" spans="1:19" s="31" customFormat="1" x14ac:dyDescent="0.25">
      <c r="A859" s="35"/>
      <c r="B859" s="51" t="s">
        <v>592</v>
      </c>
      <c r="C859" s="35">
        <v>4</v>
      </c>
      <c r="D859" s="55">
        <v>18.782299999999999</v>
      </c>
      <c r="E859" s="102">
        <v>814</v>
      </c>
      <c r="F859" s="188">
        <v>689557.7</v>
      </c>
      <c r="G859" s="41">
        <v>100</v>
      </c>
      <c r="H859" s="50">
        <f t="shared" si="195"/>
        <v>689557.7</v>
      </c>
      <c r="I859" s="50">
        <f t="shared" si="194"/>
        <v>0</v>
      </c>
      <c r="J859" s="50">
        <f t="shared" si="196"/>
        <v>847.12248157248155</v>
      </c>
      <c r="K859" s="50">
        <f t="shared" si="197"/>
        <v>1550.6490578027499</v>
      </c>
      <c r="L859" s="50">
        <f t="shared" si="198"/>
        <v>1619713.0060651854</v>
      </c>
      <c r="M859" s="50"/>
      <c r="N859" s="50">
        <f t="shared" si="191"/>
        <v>1619713.0060651854</v>
      </c>
      <c r="O859" s="114"/>
      <c r="P859" s="95"/>
      <c r="Q859" s="95"/>
      <c r="R859" s="33"/>
      <c r="S859" s="33"/>
    </row>
    <row r="860" spans="1:19" s="31" customFormat="1" x14ac:dyDescent="0.25">
      <c r="A860" s="35"/>
      <c r="B860" s="51" t="s">
        <v>593</v>
      </c>
      <c r="C860" s="35">
        <v>4</v>
      </c>
      <c r="D860" s="55">
        <v>19.1768</v>
      </c>
      <c r="E860" s="102">
        <v>1830</v>
      </c>
      <c r="F860" s="188">
        <v>1153438.2</v>
      </c>
      <c r="G860" s="41">
        <v>100</v>
      </c>
      <c r="H860" s="50">
        <f t="shared" si="195"/>
        <v>1153438.2</v>
      </c>
      <c r="I860" s="50">
        <f t="shared" si="194"/>
        <v>0</v>
      </c>
      <c r="J860" s="50">
        <f t="shared" si="196"/>
        <v>630.29409836065577</v>
      </c>
      <c r="K860" s="50">
        <f t="shared" si="197"/>
        <v>1767.4774410145756</v>
      </c>
      <c r="L860" s="50">
        <f t="shared" si="198"/>
        <v>2108939.2312443755</v>
      </c>
      <c r="M860" s="50"/>
      <c r="N860" s="50">
        <f t="shared" si="191"/>
        <v>2108939.2312443755</v>
      </c>
      <c r="O860" s="114"/>
      <c r="P860" s="95"/>
      <c r="Q860" s="95"/>
      <c r="R860" s="33"/>
      <c r="S860" s="33"/>
    </row>
    <row r="861" spans="1:19" s="31" customFormat="1" x14ac:dyDescent="0.25">
      <c r="A861" s="35"/>
      <c r="B861" s="51" t="s">
        <v>594</v>
      </c>
      <c r="C861" s="35">
        <v>4</v>
      </c>
      <c r="D861" s="55">
        <v>12.482899999999999</v>
      </c>
      <c r="E861" s="102">
        <v>960</v>
      </c>
      <c r="F861" s="188">
        <v>342337.8</v>
      </c>
      <c r="G861" s="41">
        <v>100</v>
      </c>
      <c r="H861" s="50">
        <f t="shared" si="195"/>
        <v>342337.8</v>
      </c>
      <c r="I861" s="50">
        <f t="shared" si="194"/>
        <v>0</v>
      </c>
      <c r="J861" s="50">
        <f t="shared" si="196"/>
        <v>356.60187500000001</v>
      </c>
      <c r="K861" s="50">
        <f t="shared" si="197"/>
        <v>2041.1696643752314</v>
      </c>
      <c r="L861" s="50">
        <f t="shared" si="198"/>
        <v>2023897.6071698093</v>
      </c>
      <c r="M861" s="50"/>
      <c r="N861" s="50">
        <f t="shared" si="191"/>
        <v>2023897.6071698093</v>
      </c>
      <c r="O861" s="114"/>
      <c r="P861" s="95"/>
      <c r="Q861" s="95"/>
      <c r="R861" s="33"/>
      <c r="S861" s="33"/>
    </row>
    <row r="862" spans="1:19" s="31" customFormat="1" x14ac:dyDescent="0.25">
      <c r="A862" s="35"/>
      <c r="B862" s="51" t="s">
        <v>595</v>
      </c>
      <c r="C862" s="35">
        <v>4</v>
      </c>
      <c r="D862" s="55">
        <v>7.8385999999999996</v>
      </c>
      <c r="E862" s="102">
        <v>506</v>
      </c>
      <c r="F862" s="188">
        <v>705536.4</v>
      </c>
      <c r="G862" s="41">
        <v>100</v>
      </c>
      <c r="H862" s="50">
        <f t="shared" si="195"/>
        <v>705536.4</v>
      </c>
      <c r="I862" s="50">
        <f t="shared" si="194"/>
        <v>0</v>
      </c>
      <c r="J862" s="50">
        <f t="shared" si="196"/>
        <v>1394.3407114624506</v>
      </c>
      <c r="K862" s="50">
        <f t="shared" si="197"/>
        <v>1003.4308279127808</v>
      </c>
      <c r="L862" s="50">
        <f t="shared" si="198"/>
        <v>1015666.9525174286</v>
      </c>
      <c r="M862" s="50"/>
      <c r="N862" s="50">
        <f t="shared" si="191"/>
        <v>1015666.9525174286</v>
      </c>
      <c r="O862" s="114"/>
      <c r="P862" s="95"/>
      <c r="Q862" s="95"/>
      <c r="R862" s="33"/>
      <c r="S862" s="33"/>
    </row>
    <row r="863" spans="1:19" s="31" customFormat="1" x14ac:dyDescent="0.25">
      <c r="A863" s="35"/>
      <c r="B863" s="51" t="s">
        <v>596</v>
      </c>
      <c r="C863" s="35">
        <v>4</v>
      </c>
      <c r="D863" s="55">
        <v>92.682900000000004</v>
      </c>
      <c r="E863" s="102">
        <v>4512</v>
      </c>
      <c r="F863" s="188">
        <v>4131749.4</v>
      </c>
      <c r="G863" s="41">
        <v>100</v>
      </c>
      <c r="H863" s="50">
        <f t="shared" si="195"/>
        <v>4131749.4</v>
      </c>
      <c r="I863" s="50">
        <f t="shared" si="194"/>
        <v>0</v>
      </c>
      <c r="J863" s="50">
        <f t="shared" si="196"/>
        <v>915.72460106382982</v>
      </c>
      <c r="K863" s="50">
        <f t="shared" si="197"/>
        <v>1482.0469383114016</v>
      </c>
      <c r="L863" s="50">
        <f t="shared" si="198"/>
        <v>3143432.4415635043</v>
      </c>
      <c r="M863" s="50"/>
      <c r="N863" s="50">
        <f t="shared" si="191"/>
        <v>3143432.4415635043</v>
      </c>
      <c r="O863" s="114"/>
      <c r="P863" s="95"/>
      <c r="Q863" s="95"/>
      <c r="R863" s="33"/>
      <c r="S863" s="33"/>
    </row>
    <row r="864" spans="1:19" s="31" customFormat="1" x14ac:dyDescent="0.25">
      <c r="A864" s="35"/>
      <c r="B864" s="51" t="s">
        <v>597</v>
      </c>
      <c r="C864" s="35">
        <v>4</v>
      </c>
      <c r="D864" s="55">
        <v>22.4682</v>
      </c>
      <c r="E864" s="102">
        <v>2270</v>
      </c>
      <c r="F864" s="188">
        <v>3918162.3</v>
      </c>
      <c r="G864" s="41">
        <v>100</v>
      </c>
      <c r="H864" s="50">
        <f t="shared" si="195"/>
        <v>3918162.3</v>
      </c>
      <c r="I864" s="50">
        <f t="shared" si="194"/>
        <v>0</v>
      </c>
      <c r="J864" s="50">
        <f t="shared" si="196"/>
        <v>1726.0626872246696</v>
      </c>
      <c r="K864" s="50">
        <f t="shared" si="197"/>
        <v>671.70885215056182</v>
      </c>
      <c r="L864" s="50">
        <f t="shared" si="198"/>
        <v>1375412.8380959569</v>
      </c>
      <c r="M864" s="50"/>
      <c r="N864" s="50">
        <f t="shared" si="191"/>
        <v>1375412.8380959569</v>
      </c>
      <c r="O864" s="114"/>
      <c r="P864" s="95"/>
      <c r="Q864" s="95"/>
      <c r="R864" s="33"/>
      <c r="S864" s="33"/>
    </row>
    <row r="865" spans="1:19" s="31" customFormat="1" x14ac:dyDescent="0.25">
      <c r="A865" s="35"/>
      <c r="B865" s="51" t="s">
        <v>598</v>
      </c>
      <c r="C865" s="35">
        <v>4</v>
      </c>
      <c r="D865" s="55">
        <v>20.2746</v>
      </c>
      <c r="E865" s="102">
        <v>1781</v>
      </c>
      <c r="F865" s="188">
        <v>873476.9</v>
      </c>
      <c r="G865" s="41">
        <v>100</v>
      </c>
      <c r="H865" s="50">
        <f t="shared" si="195"/>
        <v>873476.9</v>
      </c>
      <c r="I865" s="50">
        <f t="shared" si="194"/>
        <v>0</v>
      </c>
      <c r="J865" s="50">
        <f t="shared" si="196"/>
        <v>490.44183043234142</v>
      </c>
      <c r="K865" s="50">
        <f t="shared" si="197"/>
        <v>1907.32970894289</v>
      </c>
      <c r="L865" s="50">
        <f t="shared" si="198"/>
        <v>2213931.7276575211</v>
      </c>
      <c r="M865" s="50"/>
      <c r="N865" s="50">
        <f t="shared" si="191"/>
        <v>2213931.7276575211</v>
      </c>
      <c r="O865" s="114"/>
      <c r="P865" s="95"/>
      <c r="Q865" s="95"/>
      <c r="R865" s="33"/>
      <c r="S865" s="33"/>
    </row>
    <row r="866" spans="1:19" s="31" customFormat="1" x14ac:dyDescent="0.25">
      <c r="A866" s="35"/>
      <c r="B866" s="51" t="s">
        <v>599</v>
      </c>
      <c r="C866" s="35">
        <v>4</v>
      </c>
      <c r="D866" s="55">
        <v>10.432699999999999</v>
      </c>
      <c r="E866" s="102">
        <v>948</v>
      </c>
      <c r="F866" s="188">
        <v>1425210.3</v>
      </c>
      <c r="G866" s="41">
        <v>100</v>
      </c>
      <c r="H866" s="50">
        <f t="shared" si="195"/>
        <v>1425210.3</v>
      </c>
      <c r="I866" s="50">
        <f t="shared" si="194"/>
        <v>0</v>
      </c>
      <c r="J866" s="50">
        <f t="shared" si="196"/>
        <v>1503.3863924050634</v>
      </c>
      <c r="K866" s="50">
        <f t="shared" si="197"/>
        <v>894.38514697016808</v>
      </c>
      <c r="L866" s="50">
        <f t="shared" si="198"/>
        <v>1078310.4463065646</v>
      </c>
      <c r="M866" s="50"/>
      <c r="N866" s="50">
        <f t="shared" si="191"/>
        <v>1078310.4463065646</v>
      </c>
      <c r="O866" s="114"/>
      <c r="P866" s="95"/>
      <c r="Q866" s="95"/>
      <c r="R866" s="33"/>
      <c r="S866" s="33"/>
    </row>
    <row r="867" spans="1:19" s="31" customFormat="1" x14ac:dyDescent="0.25">
      <c r="A867" s="35"/>
      <c r="B867" s="51" t="s">
        <v>390</v>
      </c>
      <c r="C867" s="35">
        <v>4</v>
      </c>
      <c r="D867" s="55">
        <v>14.2333</v>
      </c>
      <c r="E867" s="102">
        <v>508</v>
      </c>
      <c r="F867" s="188">
        <v>1154649.6000000001</v>
      </c>
      <c r="G867" s="41">
        <v>100</v>
      </c>
      <c r="H867" s="50">
        <f t="shared" si="195"/>
        <v>1154649.6000000001</v>
      </c>
      <c r="I867" s="50">
        <f t="shared" si="194"/>
        <v>0</v>
      </c>
      <c r="J867" s="50">
        <f t="shared" si="196"/>
        <v>2272.9322834645673</v>
      </c>
      <c r="K867" s="50">
        <f t="shared" si="197"/>
        <v>124.83925591066418</v>
      </c>
      <c r="L867" s="50">
        <f t="shared" si="198"/>
        <v>342829.55998435541</v>
      </c>
      <c r="M867" s="50"/>
      <c r="N867" s="50">
        <f t="shared" si="191"/>
        <v>342829.55998435541</v>
      </c>
      <c r="O867" s="114"/>
      <c r="P867" s="95"/>
      <c r="Q867" s="95"/>
      <c r="R867" s="33"/>
      <c r="S867" s="33"/>
    </row>
    <row r="868" spans="1:19" s="31" customFormat="1" x14ac:dyDescent="0.25">
      <c r="A868" s="35"/>
      <c r="B868" s="51" t="s">
        <v>600</v>
      </c>
      <c r="C868" s="35">
        <v>4</v>
      </c>
      <c r="D868" s="55">
        <v>18.4329</v>
      </c>
      <c r="E868" s="102">
        <v>2243</v>
      </c>
      <c r="F868" s="188">
        <v>2122654.4</v>
      </c>
      <c r="G868" s="41">
        <v>100</v>
      </c>
      <c r="H868" s="50">
        <f t="shared" si="195"/>
        <v>2122654.4</v>
      </c>
      <c r="I868" s="50">
        <f t="shared" si="194"/>
        <v>0</v>
      </c>
      <c r="J868" s="50">
        <f t="shared" si="196"/>
        <v>946.3461435577351</v>
      </c>
      <c r="K868" s="50">
        <f t="shared" si="197"/>
        <v>1451.4253958174963</v>
      </c>
      <c r="L868" s="50">
        <f t="shared" si="198"/>
        <v>1974725.4123847936</v>
      </c>
      <c r="M868" s="50"/>
      <c r="N868" s="50">
        <f t="shared" si="191"/>
        <v>1974725.4123847936</v>
      </c>
      <c r="O868" s="114"/>
      <c r="P868" s="95"/>
      <c r="Q868" s="95"/>
      <c r="R868" s="33"/>
      <c r="S868" s="33"/>
    </row>
    <row r="869" spans="1:19" s="31" customFormat="1" x14ac:dyDescent="0.25">
      <c r="A869" s="35"/>
      <c r="B869" s="51" t="s">
        <v>140</v>
      </c>
      <c r="C869" s="35">
        <v>4</v>
      </c>
      <c r="D869" s="55">
        <v>42.294499999999999</v>
      </c>
      <c r="E869" s="102">
        <v>2293</v>
      </c>
      <c r="F869" s="188">
        <v>1711919.3</v>
      </c>
      <c r="G869" s="41">
        <v>100</v>
      </c>
      <c r="H869" s="50">
        <f t="shared" si="195"/>
        <v>1711919.3</v>
      </c>
      <c r="I869" s="50">
        <f t="shared" si="194"/>
        <v>0</v>
      </c>
      <c r="J869" s="50">
        <f t="shared" si="196"/>
        <v>746.58495420846054</v>
      </c>
      <c r="K869" s="50">
        <f t="shared" si="197"/>
        <v>1651.1865851667708</v>
      </c>
      <c r="L869" s="50">
        <f t="shared" si="198"/>
        <v>2296286.4760972131</v>
      </c>
      <c r="M869" s="50"/>
      <c r="N869" s="50">
        <f t="shared" si="191"/>
        <v>2296286.4760972131</v>
      </c>
      <c r="O869" s="114"/>
      <c r="P869" s="95"/>
      <c r="Q869" s="95"/>
      <c r="R869" s="33"/>
      <c r="S869" s="33"/>
    </row>
    <row r="870" spans="1:19" s="31" customFormat="1" x14ac:dyDescent="0.25">
      <c r="A870" s="35"/>
      <c r="B870" s="51" t="s">
        <v>532</v>
      </c>
      <c r="C870" s="35">
        <v>4</v>
      </c>
      <c r="D870" s="55">
        <v>26.699400000000001</v>
      </c>
      <c r="E870" s="102">
        <v>1638</v>
      </c>
      <c r="F870" s="188">
        <v>1136042.1000000001</v>
      </c>
      <c r="G870" s="41">
        <v>100</v>
      </c>
      <c r="H870" s="50">
        <f t="shared" si="195"/>
        <v>1136042.1000000001</v>
      </c>
      <c r="I870" s="50">
        <f t="shared" si="194"/>
        <v>0</v>
      </c>
      <c r="J870" s="50">
        <f t="shared" si="196"/>
        <v>693.55439560439561</v>
      </c>
      <c r="K870" s="50">
        <f t="shared" si="197"/>
        <v>1704.2171437708357</v>
      </c>
      <c r="L870" s="50">
        <f t="shared" si="198"/>
        <v>2044379.0979314162</v>
      </c>
      <c r="M870" s="50"/>
      <c r="N870" s="50">
        <f t="shared" si="191"/>
        <v>2044379.0979314162</v>
      </c>
      <c r="O870" s="114"/>
      <c r="P870" s="95"/>
      <c r="Q870" s="95"/>
      <c r="R870" s="33"/>
      <c r="S870" s="33"/>
    </row>
    <row r="871" spans="1:19" s="31" customFormat="1" x14ac:dyDescent="0.25">
      <c r="A871" s="35"/>
      <c r="B871" s="51" t="s">
        <v>837</v>
      </c>
      <c r="C871" s="35">
        <v>4</v>
      </c>
      <c r="D871" s="55">
        <v>8.2538999999999998</v>
      </c>
      <c r="E871" s="102">
        <v>940</v>
      </c>
      <c r="F871" s="188">
        <v>1543021.8</v>
      </c>
      <c r="G871" s="41">
        <v>100</v>
      </c>
      <c r="H871" s="50">
        <f t="shared" si="195"/>
        <v>1543021.8</v>
      </c>
      <c r="I871" s="50">
        <f t="shared" si="194"/>
        <v>0</v>
      </c>
      <c r="J871" s="50">
        <f t="shared" si="196"/>
        <v>1641.5125531914894</v>
      </c>
      <c r="K871" s="50">
        <f t="shared" si="197"/>
        <v>756.25898618374208</v>
      </c>
      <c r="L871" s="50">
        <f t="shared" si="198"/>
        <v>950725.08832410153</v>
      </c>
      <c r="M871" s="50"/>
      <c r="N871" s="50">
        <f t="shared" si="191"/>
        <v>950725.08832410153</v>
      </c>
      <c r="O871" s="114"/>
      <c r="P871" s="95"/>
      <c r="Q871" s="95"/>
      <c r="R871" s="33"/>
      <c r="S871" s="33"/>
    </row>
    <row r="872" spans="1:19" s="31" customFormat="1" x14ac:dyDescent="0.25">
      <c r="A872" s="35"/>
      <c r="B872" s="51" t="s">
        <v>42</v>
      </c>
      <c r="C872" s="35">
        <v>4</v>
      </c>
      <c r="D872" s="55">
        <v>11.6883</v>
      </c>
      <c r="E872" s="102">
        <v>1245</v>
      </c>
      <c r="F872" s="188">
        <v>632063.30000000005</v>
      </c>
      <c r="G872" s="41">
        <v>100</v>
      </c>
      <c r="H872" s="50">
        <f t="shared" si="195"/>
        <v>632063.30000000005</v>
      </c>
      <c r="I872" s="50">
        <f t="shared" si="194"/>
        <v>0</v>
      </c>
      <c r="J872" s="50">
        <f t="shared" si="196"/>
        <v>507.68136546184741</v>
      </c>
      <c r="K872" s="50">
        <f t="shared" si="197"/>
        <v>1890.090173913384</v>
      </c>
      <c r="L872" s="50">
        <f t="shared" si="198"/>
        <v>1983900.712909322</v>
      </c>
      <c r="M872" s="50"/>
      <c r="N872" s="50">
        <f t="shared" si="191"/>
        <v>1983900.712909322</v>
      </c>
      <c r="O872" s="114"/>
      <c r="P872" s="95"/>
      <c r="Q872" s="95"/>
      <c r="R872" s="33"/>
      <c r="S872" s="33"/>
    </row>
    <row r="873" spans="1:19" s="31" customFormat="1" x14ac:dyDescent="0.25">
      <c r="A873" s="35"/>
      <c r="B873" s="51" t="s">
        <v>601</v>
      </c>
      <c r="C873" s="35">
        <v>4</v>
      </c>
      <c r="D873" s="55">
        <v>63.86</v>
      </c>
      <c r="E873" s="102">
        <v>2582</v>
      </c>
      <c r="F873" s="188">
        <v>1672899.1</v>
      </c>
      <c r="G873" s="41">
        <v>100</v>
      </c>
      <c r="H873" s="50">
        <f t="shared" si="195"/>
        <v>1672899.1</v>
      </c>
      <c r="I873" s="50">
        <f t="shared" si="194"/>
        <v>0</v>
      </c>
      <c r="J873" s="50">
        <f t="shared" si="196"/>
        <v>647.90824941905498</v>
      </c>
      <c r="K873" s="50">
        <f t="shared" si="197"/>
        <v>1749.8632899561765</v>
      </c>
      <c r="L873" s="50">
        <f t="shared" si="198"/>
        <v>2595206.0576730478</v>
      </c>
      <c r="M873" s="50"/>
      <c r="N873" s="50">
        <f t="shared" si="191"/>
        <v>2595206.0576730478</v>
      </c>
      <c r="O873" s="114"/>
      <c r="P873" s="95"/>
      <c r="Q873" s="95"/>
      <c r="R873" s="33"/>
      <c r="S873" s="33"/>
    </row>
    <row r="874" spans="1:19" s="31" customFormat="1" x14ac:dyDescent="0.25">
      <c r="A874" s="35"/>
      <c r="B874" s="51" t="s">
        <v>884</v>
      </c>
      <c r="C874" s="35">
        <v>3</v>
      </c>
      <c r="D874" s="55">
        <v>60.826599999999999</v>
      </c>
      <c r="E874" s="102">
        <v>14514</v>
      </c>
      <c r="F874" s="188">
        <v>60067682</v>
      </c>
      <c r="G874" s="41">
        <v>50</v>
      </c>
      <c r="H874" s="50">
        <f t="shared" si="195"/>
        <v>30033841</v>
      </c>
      <c r="I874" s="50">
        <f t="shared" si="194"/>
        <v>30033841</v>
      </c>
      <c r="J874" s="50">
        <f t="shared" si="196"/>
        <v>4138.6028661981536</v>
      </c>
      <c r="K874" s="50">
        <f t="shared" si="197"/>
        <v>-1740.8313268229222</v>
      </c>
      <c r="L874" s="50">
        <f t="shared" si="198"/>
        <v>4812027.7932515945</v>
      </c>
      <c r="M874" s="50"/>
      <c r="N874" s="50">
        <f t="shared" si="191"/>
        <v>4812027.7932515945</v>
      </c>
      <c r="O874" s="114"/>
      <c r="P874" s="95"/>
      <c r="Q874" s="95"/>
      <c r="R874" s="33"/>
      <c r="S874" s="33"/>
    </row>
    <row r="875" spans="1:19" s="31" customFormat="1" x14ac:dyDescent="0.25">
      <c r="A875" s="35"/>
      <c r="B875" s="51" t="s">
        <v>838</v>
      </c>
      <c r="C875" s="35">
        <v>4</v>
      </c>
      <c r="D875" s="55">
        <v>27.288999999999998</v>
      </c>
      <c r="E875" s="102">
        <v>4545</v>
      </c>
      <c r="F875" s="188">
        <v>3942124.3</v>
      </c>
      <c r="G875" s="41">
        <v>100</v>
      </c>
      <c r="H875" s="50">
        <f t="shared" si="195"/>
        <v>3942124.3</v>
      </c>
      <c r="I875" s="50">
        <f t="shared" si="194"/>
        <v>0</v>
      </c>
      <c r="J875" s="50">
        <f t="shared" si="196"/>
        <v>867.35408140814081</v>
      </c>
      <c r="K875" s="50">
        <f t="shared" si="197"/>
        <v>1530.4174579670907</v>
      </c>
      <c r="L875" s="50">
        <f t="shared" si="198"/>
        <v>2797178.6731865546</v>
      </c>
      <c r="M875" s="50"/>
      <c r="N875" s="50">
        <f t="shared" si="191"/>
        <v>2797178.6731865546</v>
      </c>
      <c r="O875" s="114"/>
      <c r="P875" s="95"/>
      <c r="Q875" s="95"/>
      <c r="R875" s="33"/>
      <c r="S875" s="33"/>
    </row>
    <row r="876" spans="1:19" s="31" customFormat="1" x14ac:dyDescent="0.25">
      <c r="A876" s="35"/>
      <c r="B876" s="51" t="s">
        <v>100</v>
      </c>
      <c r="C876" s="35">
        <v>4</v>
      </c>
      <c r="D876" s="55">
        <v>14.374500000000001</v>
      </c>
      <c r="E876" s="102">
        <v>989</v>
      </c>
      <c r="F876" s="188">
        <v>567409.30000000005</v>
      </c>
      <c r="G876" s="41">
        <v>100</v>
      </c>
      <c r="H876" s="50">
        <f t="shared" si="195"/>
        <v>567409.30000000005</v>
      </c>
      <c r="I876" s="50">
        <f t="shared" si="194"/>
        <v>0</v>
      </c>
      <c r="J876" s="50">
        <f t="shared" si="196"/>
        <v>573.72022244691607</v>
      </c>
      <c r="K876" s="50">
        <f t="shared" si="197"/>
        <v>1824.0513169283154</v>
      </c>
      <c r="L876" s="50">
        <f t="shared" si="198"/>
        <v>1868236.9488601827</v>
      </c>
      <c r="M876" s="50"/>
      <c r="N876" s="50">
        <f t="shared" si="191"/>
        <v>1868236.9488601827</v>
      </c>
      <c r="O876" s="114"/>
      <c r="P876" s="95"/>
      <c r="Q876" s="95"/>
      <c r="R876" s="33"/>
      <c r="S876" s="33"/>
    </row>
    <row r="877" spans="1:19" s="31" customFormat="1" x14ac:dyDescent="0.25">
      <c r="A877" s="35"/>
      <c r="B877" s="51" t="s">
        <v>602</v>
      </c>
      <c r="C877" s="35">
        <v>4</v>
      </c>
      <c r="D877" s="55">
        <v>10.2719</v>
      </c>
      <c r="E877" s="102">
        <v>851</v>
      </c>
      <c r="F877" s="188">
        <v>603425.1</v>
      </c>
      <c r="G877" s="41">
        <v>100</v>
      </c>
      <c r="H877" s="50">
        <f t="shared" si="195"/>
        <v>603425.1</v>
      </c>
      <c r="I877" s="50">
        <f t="shared" si="194"/>
        <v>0</v>
      </c>
      <c r="J877" s="50">
        <f t="shared" si="196"/>
        <v>709.0776733254994</v>
      </c>
      <c r="K877" s="50">
        <f t="shared" si="197"/>
        <v>1688.6938660497322</v>
      </c>
      <c r="L877" s="50">
        <f t="shared" si="198"/>
        <v>1691453.6270805581</v>
      </c>
      <c r="M877" s="50"/>
      <c r="N877" s="50">
        <f t="shared" si="191"/>
        <v>1691453.6270805581</v>
      </c>
      <c r="O877" s="114"/>
      <c r="P877" s="95"/>
      <c r="Q877" s="95"/>
      <c r="R877" s="33"/>
      <c r="S877" s="33"/>
    </row>
    <row r="878" spans="1:19" s="31" customFormat="1" x14ac:dyDescent="0.25">
      <c r="A878" s="35"/>
      <c r="B878" s="51" t="s">
        <v>603</v>
      </c>
      <c r="C878" s="35">
        <v>4</v>
      </c>
      <c r="D878" s="55">
        <v>15.514700000000001</v>
      </c>
      <c r="E878" s="102">
        <v>1074</v>
      </c>
      <c r="F878" s="188">
        <v>607798.30000000005</v>
      </c>
      <c r="G878" s="41">
        <v>100</v>
      </c>
      <c r="H878" s="50">
        <f t="shared" si="195"/>
        <v>607798.30000000005</v>
      </c>
      <c r="I878" s="50">
        <f t="shared" si="194"/>
        <v>0</v>
      </c>
      <c r="J878" s="50">
        <f t="shared" si="196"/>
        <v>565.92020484171326</v>
      </c>
      <c r="K878" s="50">
        <f t="shared" si="197"/>
        <v>1831.8513345335182</v>
      </c>
      <c r="L878" s="50">
        <f t="shared" si="198"/>
        <v>1907482.5997268953</v>
      </c>
      <c r="M878" s="50"/>
      <c r="N878" s="50">
        <f t="shared" si="191"/>
        <v>1907482.5997268953</v>
      </c>
      <c r="O878" s="114"/>
      <c r="P878" s="95"/>
      <c r="Q878" s="95"/>
      <c r="R878" s="33"/>
      <c r="S878" s="33"/>
    </row>
    <row r="879" spans="1:19" s="31" customFormat="1" x14ac:dyDescent="0.25">
      <c r="A879" s="35"/>
      <c r="B879" s="51" t="s">
        <v>604</v>
      </c>
      <c r="C879" s="35">
        <v>4</v>
      </c>
      <c r="D879" s="55">
        <v>32.592500000000001</v>
      </c>
      <c r="E879" s="102">
        <v>2824</v>
      </c>
      <c r="F879" s="188">
        <v>5423036.0999999996</v>
      </c>
      <c r="G879" s="41">
        <v>100</v>
      </c>
      <c r="H879" s="50">
        <f t="shared" si="195"/>
        <v>5423036.0999999996</v>
      </c>
      <c r="I879" s="50">
        <f t="shared" si="194"/>
        <v>0</v>
      </c>
      <c r="J879" s="50">
        <f t="shared" si="196"/>
        <v>1920.338562322946</v>
      </c>
      <c r="K879" s="50">
        <f t="shared" si="197"/>
        <v>477.43297705228542</v>
      </c>
      <c r="L879" s="50">
        <f t="shared" si="198"/>
        <v>1448817.5475300122</v>
      </c>
      <c r="M879" s="50"/>
      <c r="N879" s="50">
        <f t="shared" si="191"/>
        <v>1448817.5475300122</v>
      </c>
      <c r="O879" s="114"/>
      <c r="P879" s="95"/>
      <c r="Q879" s="95"/>
      <c r="R879" s="33"/>
      <c r="S879" s="33"/>
    </row>
    <row r="880" spans="1:19" s="31" customFormat="1" x14ac:dyDescent="0.25">
      <c r="A880" s="35"/>
      <c r="B880" s="51" t="s">
        <v>605</v>
      </c>
      <c r="C880" s="35">
        <v>4</v>
      </c>
      <c r="D880" s="55">
        <v>24.1846</v>
      </c>
      <c r="E880" s="102">
        <v>1953</v>
      </c>
      <c r="F880" s="188">
        <v>1850107</v>
      </c>
      <c r="G880" s="41">
        <v>100</v>
      </c>
      <c r="H880" s="50">
        <f t="shared" si="195"/>
        <v>1850107</v>
      </c>
      <c r="I880" s="50">
        <f t="shared" si="194"/>
        <v>0</v>
      </c>
      <c r="J880" s="50">
        <f t="shared" si="196"/>
        <v>947.31541218637994</v>
      </c>
      <c r="K880" s="50">
        <f t="shared" si="197"/>
        <v>1450.4561271888515</v>
      </c>
      <c r="L880" s="50">
        <f t="shared" si="198"/>
        <v>1919935.4298307041</v>
      </c>
      <c r="M880" s="50"/>
      <c r="N880" s="50">
        <f t="shared" si="191"/>
        <v>1919935.4298307041</v>
      </c>
      <c r="O880" s="114"/>
      <c r="P880" s="95"/>
      <c r="Q880" s="95"/>
      <c r="R880" s="33"/>
      <c r="S880" s="33"/>
    </row>
    <row r="881" spans="1:19" s="31" customFormat="1" x14ac:dyDescent="0.25">
      <c r="A881" s="35"/>
      <c r="B881" s="4"/>
      <c r="C881" s="4"/>
      <c r="D881" s="55">
        <v>0</v>
      </c>
      <c r="E881" s="104"/>
      <c r="F881" s="42"/>
      <c r="G881" s="41"/>
      <c r="H881" s="42"/>
      <c r="I881" s="32"/>
      <c r="J881" s="32"/>
      <c r="K881" s="50"/>
      <c r="L881" s="50"/>
      <c r="M881" s="50"/>
      <c r="N881" s="50"/>
      <c r="O881" s="114"/>
      <c r="P881" s="95"/>
      <c r="Q881" s="95"/>
      <c r="R881" s="33"/>
      <c r="S881" s="33"/>
    </row>
    <row r="882" spans="1:19" s="31" customFormat="1" x14ac:dyDescent="0.25">
      <c r="A882" s="30" t="s">
        <v>606</v>
      </c>
      <c r="B882" s="43" t="s">
        <v>2</v>
      </c>
      <c r="C882" s="44"/>
      <c r="D882" s="3">
        <v>598.36670000000004</v>
      </c>
      <c r="E882" s="105">
        <f>E883</f>
        <v>27404</v>
      </c>
      <c r="F882" s="37">
        <f t="shared" ref="F882" si="199">F884</f>
        <v>0</v>
      </c>
      <c r="G882" s="37"/>
      <c r="H882" s="37">
        <f>H884</f>
        <v>5297144.4000000004</v>
      </c>
      <c r="I882" s="37">
        <f>I884</f>
        <v>-5297144.4000000004</v>
      </c>
      <c r="J882" s="37"/>
      <c r="K882" s="50"/>
      <c r="L882" s="50"/>
      <c r="M882" s="46">
        <f>M884</f>
        <v>13805471.311016954</v>
      </c>
      <c r="N882" s="37">
        <f t="shared" si="191"/>
        <v>13805471.311016954</v>
      </c>
      <c r="O882" s="114"/>
      <c r="P882" s="95"/>
      <c r="Q882" s="95"/>
      <c r="R882" s="33"/>
      <c r="S882" s="33"/>
    </row>
    <row r="883" spans="1:19" s="31" customFormat="1" x14ac:dyDescent="0.25">
      <c r="A883" s="30" t="s">
        <v>606</v>
      </c>
      <c r="B883" s="43" t="s">
        <v>3</v>
      </c>
      <c r="C883" s="44"/>
      <c r="D883" s="3">
        <v>598.36670000000004</v>
      </c>
      <c r="E883" s="105">
        <f>SUM(E885:E907)</f>
        <v>27404</v>
      </c>
      <c r="F883" s="37">
        <f t="shared" ref="F883" si="200">SUM(F885:F907)</f>
        <v>37801841</v>
      </c>
      <c r="G883" s="37"/>
      <c r="H883" s="37">
        <f>SUM(H885:H907)</f>
        <v>27207552.199999999</v>
      </c>
      <c r="I883" s="37">
        <f>SUM(I885:I907)</f>
        <v>10594288.800000001</v>
      </c>
      <c r="J883" s="37"/>
      <c r="K883" s="50"/>
      <c r="L883" s="37">
        <f>SUM(L885:L907)</f>
        <v>41819730.075240172</v>
      </c>
      <c r="M883" s="50"/>
      <c r="N883" s="37">
        <f t="shared" si="191"/>
        <v>41819730.075240172</v>
      </c>
      <c r="O883" s="114"/>
      <c r="P883" s="95"/>
      <c r="Q883" s="95"/>
      <c r="R883" s="33"/>
      <c r="S883" s="33"/>
    </row>
    <row r="884" spans="1:19" s="31" customFormat="1" x14ac:dyDescent="0.25">
      <c r="A884" s="35"/>
      <c r="B884" s="51" t="s">
        <v>26</v>
      </c>
      <c r="C884" s="35">
        <v>2</v>
      </c>
      <c r="D884" s="55">
        <v>0</v>
      </c>
      <c r="E884" s="108"/>
      <c r="F884" s="50"/>
      <c r="G884" s="41">
        <v>25</v>
      </c>
      <c r="H884" s="50">
        <f>F906*G884/100</f>
        <v>5297144.4000000004</v>
      </c>
      <c r="I884" s="50">
        <f t="shared" ref="I884:I907" si="201">F884-H884</f>
        <v>-5297144.4000000004</v>
      </c>
      <c r="J884" s="50"/>
      <c r="K884" s="50"/>
      <c r="L884" s="50"/>
      <c r="M884" s="50">
        <f>($L$7*$L$8*E882/$L$10)+($L$7*$L$9*D882/$L$11)</f>
        <v>13805471.311016954</v>
      </c>
      <c r="N884" s="50">
        <f t="shared" si="191"/>
        <v>13805471.311016954</v>
      </c>
      <c r="O884" s="114"/>
      <c r="P884" s="95"/>
      <c r="Q884" s="95"/>
      <c r="R884" s="33"/>
      <c r="S884" s="33"/>
    </row>
    <row r="885" spans="1:19" s="31" customFormat="1" x14ac:dyDescent="0.25">
      <c r="A885" s="35"/>
      <c r="B885" s="51" t="s">
        <v>607</v>
      </c>
      <c r="C885" s="35">
        <v>4</v>
      </c>
      <c r="D885" s="55">
        <v>26.591699999999999</v>
      </c>
      <c r="E885" s="102">
        <v>923</v>
      </c>
      <c r="F885" s="189">
        <v>1159483.3</v>
      </c>
      <c r="G885" s="41">
        <v>100</v>
      </c>
      <c r="H885" s="50">
        <f t="shared" ref="H885:H907" si="202">F885*G885/100</f>
        <v>1159483.3</v>
      </c>
      <c r="I885" s="50">
        <f t="shared" si="201"/>
        <v>0</v>
      </c>
      <c r="J885" s="50">
        <f t="shared" si="196"/>
        <v>1256.2115926327194</v>
      </c>
      <c r="K885" s="50">
        <f t="shared" ref="K885:K907" si="203">$J$11*$J$19-J885</f>
        <v>1141.559946742512</v>
      </c>
      <c r="L885" s="50">
        <f t="shared" ref="L885:L907" si="204">IF(K885&gt;0,$J$7*$J$8*(K885/$K$19),0)+$J$7*$J$9*(E885/$E$19)+$J$7*$J$10*(D885/$D$19)</f>
        <v>1368744.8708796301</v>
      </c>
      <c r="M885" s="50"/>
      <c r="N885" s="50">
        <f t="shared" si="191"/>
        <v>1368744.8708796301</v>
      </c>
      <c r="O885" s="114"/>
      <c r="P885" s="95"/>
      <c r="Q885" s="95"/>
      <c r="R885" s="33"/>
      <c r="S885" s="33"/>
    </row>
    <row r="886" spans="1:19" s="31" customFormat="1" x14ac:dyDescent="0.25">
      <c r="A886" s="35"/>
      <c r="B886" s="51" t="s">
        <v>608</v>
      </c>
      <c r="C886" s="35">
        <v>4</v>
      </c>
      <c r="D886" s="55">
        <v>21.4466</v>
      </c>
      <c r="E886" s="102">
        <v>937</v>
      </c>
      <c r="F886" s="189">
        <v>471342.9</v>
      </c>
      <c r="G886" s="41">
        <v>100</v>
      </c>
      <c r="H886" s="50">
        <f t="shared" si="202"/>
        <v>471342.9</v>
      </c>
      <c r="I886" s="50">
        <f t="shared" si="201"/>
        <v>0</v>
      </c>
      <c r="J886" s="50">
        <f t="shared" si="196"/>
        <v>503.03404482390613</v>
      </c>
      <c r="K886" s="50">
        <f t="shared" si="203"/>
        <v>1894.7374945513252</v>
      </c>
      <c r="L886" s="50">
        <f t="shared" si="204"/>
        <v>1952387.4144705867</v>
      </c>
      <c r="M886" s="50"/>
      <c r="N886" s="50">
        <f t="shared" si="191"/>
        <v>1952387.4144705867</v>
      </c>
      <c r="O886" s="114"/>
      <c r="P886" s="95"/>
      <c r="Q886" s="95"/>
      <c r="R886" s="33"/>
      <c r="S886" s="33"/>
    </row>
    <row r="887" spans="1:19" s="31" customFormat="1" x14ac:dyDescent="0.25">
      <c r="A887" s="35"/>
      <c r="B887" s="51" t="s">
        <v>839</v>
      </c>
      <c r="C887" s="35">
        <v>4</v>
      </c>
      <c r="D887" s="55">
        <v>20.6798</v>
      </c>
      <c r="E887" s="102">
        <v>1072</v>
      </c>
      <c r="F887" s="189">
        <v>1355686.3</v>
      </c>
      <c r="G887" s="41">
        <v>100</v>
      </c>
      <c r="H887" s="50">
        <f t="shared" si="202"/>
        <v>1355686.3</v>
      </c>
      <c r="I887" s="50">
        <f t="shared" si="201"/>
        <v>0</v>
      </c>
      <c r="J887" s="50">
        <f t="shared" si="196"/>
        <v>1264.6327425373136</v>
      </c>
      <c r="K887" s="50">
        <f t="shared" si="203"/>
        <v>1133.1387968379179</v>
      </c>
      <c r="L887" s="50">
        <f t="shared" si="204"/>
        <v>1371781.2619931051</v>
      </c>
      <c r="M887" s="50"/>
      <c r="N887" s="50">
        <f t="shared" si="191"/>
        <v>1371781.2619931051</v>
      </c>
      <c r="O887" s="114"/>
      <c r="P887" s="95"/>
      <c r="Q887" s="95"/>
      <c r="R887" s="33"/>
      <c r="S887" s="33"/>
    </row>
    <row r="888" spans="1:19" s="31" customFormat="1" x14ac:dyDescent="0.25">
      <c r="A888" s="35"/>
      <c r="B888" s="51" t="s">
        <v>840</v>
      </c>
      <c r="C888" s="35">
        <v>4</v>
      </c>
      <c r="D888" s="55">
        <v>48.986699999999999</v>
      </c>
      <c r="E888" s="102">
        <v>1754</v>
      </c>
      <c r="F888" s="189">
        <v>870908.7</v>
      </c>
      <c r="G888" s="41">
        <v>100</v>
      </c>
      <c r="H888" s="50">
        <f t="shared" si="202"/>
        <v>870908.7</v>
      </c>
      <c r="I888" s="50">
        <f t="shared" si="201"/>
        <v>0</v>
      </c>
      <c r="J888" s="50">
        <f t="shared" si="196"/>
        <v>496.52719498289622</v>
      </c>
      <c r="K888" s="50">
        <f t="shared" si="203"/>
        <v>1901.2443443923353</v>
      </c>
      <c r="L888" s="50">
        <f t="shared" si="204"/>
        <v>2374410.068999154</v>
      </c>
      <c r="M888" s="50"/>
      <c r="N888" s="50">
        <f t="shared" si="191"/>
        <v>2374410.068999154</v>
      </c>
      <c r="O888" s="114"/>
      <c r="P888" s="95"/>
      <c r="Q888" s="95"/>
      <c r="R888" s="33"/>
      <c r="S888" s="33"/>
    </row>
    <row r="889" spans="1:19" s="31" customFormat="1" x14ac:dyDescent="0.25">
      <c r="A889" s="35"/>
      <c r="B889" s="51" t="s">
        <v>609</v>
      </c>
      <c r="C889" s="35">
        <v>4</v>
      </c>
      <c r="D889" s="55">
        <v>62.897199999999998</v>
      </c>
      <c r="E889" s="102">
        <v>2346</v>
      </c>
      <c r="F889" s="189">
        <v>2243991.1</v>
      </c>
      <c r="G889" s="41">
        <v>100</v>
      </c>
      <c r="H889" s="50">
        <f t="shared" si="202"/>
        <v>2243991.1</v>
      </c>
      <c r="I889" s="50">
        <f t="shared" si="201"/>
        <v>0</v>
      </c>
      <c r="J889" s="50">
        <f t="shared" si="196"/>
        <v>956.51794543904521</v>
      </c>
      <c r="K889" s="50">
        <f t="shared" si="203"/>
        <v>1441.2535939361862</v>
      </c>
      <c r="L889" s="50">
        <f t="shared" si="204"/>
        <v>2266980.9117623908</v>
      </c>
      <c r="M889" s="50"/>
      <c r="N889" s="50">
        <f t="shared" si="191"/>
        <v>2266980.9117623908</v>
      </c>
      <c r="O889" s="114"/>
      <c r="P889" s="95"/>
      <c r="Q889" s="95"/>
      <c r="R889" s="33"/>
      <c r="S889" s="33"/>
    </row>
    <row r="890" spans="1:19" s="31" customFormat="1" x14ac:dyDescent="0.25">
      <c r="A890" s="35"/>
      <c r="B890" s="51" t="s">
        <v>610</v>
      </c>
      <c r="C890" s="35">
        <v>4</v>
      </c>
      <c r="D890" s="55">
        <v>33.687600000000003</v>
      </c>
      <c r="E890" s="102">
        <v>1593</v>
      </c>
      <c r="F890" s="189">
        <v>717190.4</v>
      </c>
      <c r="G890" s="41">
        <v>100</v>
      </c>
      <c r="H890" s="50">
        <f t="shared" si="202"/>
        <v>717190.4</v>
      </c>
      <c r="I890" s="50">
        <f t="shared" si="201"/>
        <v>0</v>
      </c>
      <c r="J890" s="50">
        <f t="shared" si="196"/>
        <v>450.21368487131201</v>
      </c>
      <c r="K890" s="50">
        <f t="shared" si="203"/>
        <v>1947.5578545039193</v>
      </c>
      <c r="L890" s="50">
        <f t="shared" si="204"/>
        <v>2270108.2988715516</v>
      </c>
      <c r="M890" s="50"/>
      <c r="N890" s="50">
        <f t="shared" si="191"/>
        <v>2270108.2988715516</v>
      </c>
      <c r="O890" s="114"/>
      <c r="P890" s="95"/>
      <c r="Q890" s="95"/>
      <c r="R890" s="33"/>
      <c r="S890" s="33"/>
    </row>
    <row r="891" spans="1:19" s="31" customFormat="1" x14ac:dyDescent="0.25">
      <c r="A891" s="35"/>
      <c r="B891" s="51" t="s">
        <v>611</v>
      </c>
      <c r="C891" s="35">
        <v>4</v>
      </c>
      <c r="D891" s="55">
        <v>36.413200000000003</v>
      </c>
      <c r="E891" s="102">
        <v>941</v>
      </c>
      <c r="F891" s="189">
        <v>544501.1</v>
      </c>
      <c r="G891" s="41">
        <v>100</v>
      </c>
      <c r="H891" s="50">
        <f t="shared" si="202"/>
        <v>544501.1</v>
      </c>
      <c r="I891" s="50">
        <f t="shared" si="201"/>
        <v>0</v>
      </c>
      <c r="J891" s="50">
        <f t="shared" si="196"/>
        <v>578.64091392136027</v>
      </c>
      <c r="K891" s="50">
        <f t="shared" si="203"/>
        <v>1819.1306254538713</v>
      </c>
      <c r="L891" s="50">
        <f t="shared" si="204"/>
        <v>1982862.1955203693</v>
      </c>
      <c r="M891" s="50"/>
      <c r="N891" s="50">
        <f t="shared" si="191"/>
        <v>1982862.1955203693</v>
      </c>
      <c r="O891" s="114"/>
      <c r="P891" s="95"/>
      <c r="Q891" s="95"/>
      <c r="R891" s="33"/>
      <c r="S891" s="33"/>
    </row>
    <row r="892" spans="1:19" s="31" customFormat="1" x14ac:dyDescent="0.25">
      <c r="A892" s="35"/>
      <c r="B892" s="51" t="s">
        <v>612</v>
      </c>
      <c r="C892" s="35">
        <v>4</v>
      </c>
      <c r="D892" s="55">
        <v>17.424600000000002</v>
      </c>
      <c r="E892" s="102">
        <v>512</v>
      </c>
      <c r="F892" s="189">
        <v>191321</v>
      </c>
      <c r="G892" s="41">
        <v>100</v>
      </c>
      <c r="H892" s="50">
        <f t="shared" si="202"/>
        <v>191321</v>
      </c>
      <c r="I892" s="50">
        <f t="shared" si="201"/>
        <v>0</v>
      </c>
      <c r="J892" s="50">
        <f t="shared" si="196"/>
        <v>373.673828125</v>
      </c>
      <c r="K892" s="50">
        <f t="shared" si="203"/>
        <v>2024.0977112502314</v>
      </c>
      <c r="L892" s="50">
        <f t="shared" si="204"/>
        <v>1902777.5996711552</v>
      </c>
      <c r="M892" s="50"/>
      <c r="N892" s="50">
        <f t="shared" si="191"/>
        <v>1902777.5996711552</v>
      </c>
      <c r="O892" s="114"/>
      <c r="P892" s="95"/>
      <c r="Q892" s="95"/>
      <c r="R892" s="33"/>
      <c r="S892" s="33"/>
    </row>
    <row r="893" spans="1:19" s="31" customFormat="1" x14ac:dyDescent="0.25">
      <c r="A893" s="35"/>
      <c r="B893" s="51" t="s">
        <v>613</v>
      </c>
      <c r="C893" s="35">
        <v>4</v>
      </c>
      <c r="D893" s="55">
        <v>18.459800000000001</v>
      </c>
      <c r="E893" s="102">
        <v>1002</v>
      </c>
      <c r="F893" s="189">
        <v>413678.9</v>
      </c>
      <c r="G893" s="41">
        <v>100</v>
      </c>
      <c r="H893" s="50">
        <f t="shared" si="202"/>
        <v>413678.9</v>
      </c>
      <c r="I893" s="50">
        <f t="shared" si="201"/>
        <v>0</v>
      </c>
      <c r="J893" s="50">
        <f t="shared" si="196"/>
        <v>412.85319361277448</v>
      </c>
      <c r="K893" s="50">
        <f t="shared" si="203"/>
        <v>1984.918345762457</v>
      </c>
      <c r="L893" s="50">
        <f t="shared" si="204"/>
        <v>2027317.9066799507</v>
      </c>
      <c r="M893" s="50"/>
      <c r="N893" s="50">
        <f t="shared" si="191"/>
        <v>2027317.9066799507</v>
      </c>
      <c r="O893" s="114"/>
      <c r="P893" s="95"/>
      <c r="Q893" s="95"/>
      <c r="R893" s="33"/>
      <c r="S893" s="33"/>
    </row>
    <row r="894" spans="1:19" s="31" customFormat="1" x14ac:dyDescent="0.25">
      <c r="A894" s="35"/>
      <c r="B894" s="51" t="s">
        <v>296</v>
      </c>
      <c r="C894" s="35">
        <v>4</v>
      </c>
      <c r="D894" s="55">
        <v>17.335699999999999</v>
      </c>
      <c r="E894" s="102">
        <v>628</v>
      </c>
      <c r="F894" s="189">
        <v>370624.7</v>
      </c>
      <c r="G894" s="41">
        <v>100</v>
      </c>
      <c r="H894" s="50">
        <f t="shared" si="202"/>
        <v>370624.7</v>
      </c>
      <c r="I894" s="50">
        <f t="shared" si="201"/>
        <v>0</v>
      </c>
      <c r="J894" s="50">
        <f t="shared" si="196"/>
        <v>590.16671974522296</v>
      </c>
      <c r="K894" s="50">
        <f t="shared" si="203"/>
        <v>1807.6048196300085</v>
      </c>
      <c r="L894" s="50">
        <f t="shared" si="204"/>
        <v>1762282.7817535708</v>
      </c>
      <c r="M894" s="50"/>
      <c r="N894" s="50">
        <f t="shared" si="191"/>
        <v>1762282.7817535708</v>
      </c>
      <c r="O894" s="114"/>
      <c r="P894" s="95"/>
      <c r="Q894" s="95"/>
      <c r="R894" s="33"/>
      <c r="S894" s="33"/>
    </row>
    <row r="895" spans="1:19" s="31" customFormat="1" x14ac:dyDescent="0.25">
      <c r="A895" s="35"/>
      <c r="B895" s="51" t="s">
        <v>614</v>
      </c>
      <c r="C895" s="35">
        <v>4</v>
      </c>
      <c r="D895" s="55">
        <v>9.4989999999999988</v>
      </c>
      <c r="E895" s="102">
        <v>437</v>
      </c>
      <c r="F895" s="189">
        <v>183471</v>
      </c>
      <c r="G895" s="41">
        <v>100</v>
      </c>
      <c r="H895" s="50">
        <f t="shared" si="202"/>
        <v>183471</v>
      </c>
      <c r="I895" s="50">
        <f t="shared" si="201"/>
        <v>0</v>
      </c>
      <c r="J895" s="50">
        <f t="shared" si="196"/>
        <v>419.84210526315792</v>
      </c>
      <c r="K895" s="50">
        <f t="shared" si="203"/>
        <v>1977.9294341120735</v>
      </c>
      <c r="L895" s="50">
        <f t="shared" si="204"/>
        <v>1794450.4624022623</v>
      </c>
      <c r="M895" s="50"/>
      <c r="N895" s="50">
        <f t="shared" si="191"/>
        <v>1794450.4624022623</v>
      </c>
      <c r="O895" s="114"/>
      <c r="P895" s="95"/>
      <c r="Q895" s="95"/>
      <c r="R895" s="33"/>
      <c r="S895" s="33"/>
    </row>
    <row r="896" spans="1:19" s="31" customFormat="1" x14ac:dyDescent="0.25">
      <c r="A896" s="35"/>
      <c r="B896" s="51" t="s">
        <v>615</v>
      </c>
      <c r="C896" s="35">
        <v>4</v>
      </c>
      <c r="D896" s="55">
        <v>50.374799999999993</v>
      </c>
      <c r="E896" s="102">
        <v>1839</v>
      </c>
      <c r="F896" s="189">
        <v>1562453.1</v>
      </c>
      <c r="G896" s="41">
        <v>100</v>
      </c>
      <c r="H896" s="50">
        <f t="shared" si="202"/>
        <v>1562453.1</v>
      </c>
      <c r="I896" s="50">
        <f t="shared" si="201"/>
        <v>0</v>
      </c>
      <c r="J896" s="50">
        <f t="shared" si="196"/>
        <v>849.62104404567708</v>
      </c>
      <c r="K896" s="50">
        <f t="shared" si="203"/>
        <v>1548.1504953295544</v>
      </c>
      <c r="L896" s="50">
        <f t="shared" si="204"/>
        <v>2122637.4198883497</v>
      </c>
      <c r="M896" s="50"/>
      <c r="N896" s="50">
        <f t="shared" si="191"/>
        <v>2122637.4198883497</v>
      </c>
      <c r="O896" s="114"/>
      <c r="P896" s="95"/>
      <c r="Q896" s="95"/>
      <c r="R896" s="33"/>
      <c r="S896" s="33"/>
    </row>
    <row r="897" spans="1:19" s="31" customFormat="1" x14ac:dyDescent="0.25">
      <c r="A897" s="35"/>
      <c r="B897" s="51" t="s">
        <v>574</v>
      </c>
      <c r="C897" s="35">
        <v>4</v>
      </c>
      <c r="D897" s="55">
        <v>12.6898</v>
      </c>
      <c r="E897" s="102">
        <v>632</v>
      </c>
      <c r="F897" s="189">
        <v>279464.59999999998</v>
      </c>
      <c r="G897" s="41">
        <v>100</v>
      </c>
      <c r="H897" s="50">
        <f t="shared" si="202"/>
        <v>279464.59999999998</v>
      </c>
      <c r="I897" s="50">
        <f t="shared" si="201"/>
        <v>0</v>
      </c>
      <c r="J897" s="50">
        <f t="shared" si="196"/>
        <v>442.19082278481011</v>
      </c>
      <c r="K897" s="50">
        <f t="shared" si="203"/>
        <v>1955.5807165904214</v>
      </c>
      <c r="L897" s="50">
        <f t="shared" si="204"/>
        <v>1855344.6920607723</v>
      </c>
      <c r="M897" s="50"/>
      <c r="N897" s="50">
        <f t="shared" si="191"/>
        <v>1855344.6920607723</v>
      </c>
      <c r="O897" s="114"/>
      <c r="P897" s="95"/>
      <c r="Q897" s="95"/>
      <c r="R897" s="33"/>
      <c r="S897" s="33"/>
    </row>
    <row r="898" spans="1:19" s="31" customFormat="1" x14ac:dyDescent="0.25">
      <c r="A898" s="35"/>
      <c r="B898" s="51" t="s">
        <v>616</v>
      </c>
      <c r="C898" s="35">
        <v>4</v>
      </c>
      <c r="D898" s="55">
        <v>34.032299999999999</v>
      </c>
      <c r="E898" s="102">
        <v>1207</v>
      </c>
      <c r="F898" s="189">
        <v>897087.7</v>
      </c>
      <c r="G898" s="41">
        <v>100</v>
      </c>
      <c r="H898" s="50">
        <f t="shared" si="202"/>
        <v>897087.7</v>
      </c>
      <c r="I898" s="50">
        <f t="shared" si="201"/>
        <v>0</v>
      </c>
      <c r="J898" s="50">
        <f t="shared" si="196"/>
        <v>743.23753106876552</v>
      </c>
      <c r="K898" s="50">
        <f t="shared" si="203"/>
        <v>1654.5340083064659</v>
      </c>
      <c r="L898" s="50">
        <f t="shared" si="204"/>
        <v>1916496.0505108018</v>
      </c>
      <c r="M898" s="50"/>
      <c r="N898" s="50">
        <f t="shared" ref="N898:N961" si="205">L898+M898</f>
        <v>1916496.0505108018</v>
      </c>
      <c r="O898" s="114"/>
      <c r="P898" s="95"/>
      <c r="Q898" s="95"/>
      <c r="R898" s="33"/>
      <c r="S898" s="33"/>
    </row>
    <row r="899" spans="1:19" s="31" customFormat="1" x14ac:dyDescent="0.25">
      <c r="A899" s="35"/>
      <c r="B899" s="51" t="s">
        <v>617</v>
      </c>
      <c r="C899" s="35">
        <v>4</v>
      </c>
      <c r="D899" s="55">
        <v>17.230599999999999</v>
      </c>
      <c r="E899" s="102">
        <v>671</v>
      </c>
      <c r="F899" s="189">
        <v>401879.6</v>
      </c>
      <c r="G899" s="41">
        <v>100</v>
      </c>
      <c r="H899" s="50">
        <f t="shared" si="202"/>
        <v>401879.6</v>
      </c>
      <c r="I899" s="50">
        <f t="shared" si="201"/>
        <v>0</v>
      </c>
      <c r="J899" s="50">
        <f t="shared" si="196"/>
        <v>598.92637853949327</v>
      </c>
      <c r="K899" s="50">
        <f t="shared" si="203"/>
        <v>1798.8451608357382</v>
      </c>
      <c r="L899" s="50">
        <f t="shared" si="204"/>
        <v>1767713.3256883421</v>
      </c>
      <c r="M899" s="50"/>
      <c r="N899" s="50">
        <f t="shared" si="205"/>
        <v>1767713.3256883421</v>
      </c>
      <c r="O899" s="114"/>
      <c r="P899" s="95"/>
      <c r="Q899" s="95"/>
      <c r="R899" s="33"/>
      <c r="S899" s="33"/>
    </row>
    <row r="900" spans="1:19" s="31" customFormat="1" x14ac:dyDescent="0.25">
      <c r="A900" s="35"/>
      <c r="B900" s="51" t="s">
        <v>618</v>
      </c>
      <c r="C900" s="35">
        <v>4</v>
      </c>
      <c r="D900" s="55">
        <v>31.044899999999998</v>
      </c>
      <c r="E900" s="102">
        <v>1934</v>
      </c>
      <c r="F900" s="189">
        <v>1120099.7</v>
      </c>
      <c r="G900" s="41">
        <v>100</v>
      </c>
      <c r="H900" s="50">
        <f t="shared" si="202"/>
        <v>1120099.7</v>
      </c>
      <c r="I900" s="50">
        <f t="shared" si="201"/>
        <v>0</v>
      </c>
      <c r="J900" s="50">
        <f t="shared" si="196"/>
        <v>579.16220268872803</v>
      </c>
      <c r="K900" s="50">
        <f t="shared" si="203"/>
        <v>1818.6093366865034</v>
      </c>
      <c r="L900" s="50">
        <f t="shared" si="204"/>
        <v>2254017.1476342925</v>
      </c>
      <c r="M900" s="50"/>
      <c r="N900" s="50">
        <f t="shared" si="205"/>
        <v>2254017.1476342925</v>
      </c>
      <c r="O900" s="114"/>
      <c r="P900" s="95"/>
      <c r="Q900" s="95"/>
      <c r="R900" s="33"/>
      <c r="S900" s="33"/>
    </row>
    <row r="901" spans="1:19" s="31" customFormat="1" x14ac:dyDescent="0.25">
      <c r="A901" s="35"/>
      <c r="B901" s="51" t="s">
        <v>619</v>
      </c>
      <c r="C901" s="35">
        <v>4</v>
      </c>
      <c r="D901" s="55">
        <v>11.1501</v>
      </c>
      <c r="E901" s="102">
        <v>499</v>
      </c>
      <c r="F901" s="189">
        <v>1007121.8</v>
      </c>
      <c r="G901" s="41">
        <v>100</v>
      </c>
      <c r="H901" s="50">
        <f t="shared" si="202"/>
        <v>1007121.8</v>
      </c>
      <c r="I901" s="50">
        <f t="shared" si="201"/>
        <v>0</v>
      </c>
      <c r="J901" s="50">
        <f t="shared" si="196"/>
        <v>2018.2801603206415</v>
      </c>
      <c r="K901" s="50">
        <f t="shared" si="203"/>
        <v>379.49137905458997</v>
      </c>
      <c r="L901" s="50">
        <f t="shared" si="204"/>
        <v>527828.67485694739</v>
      </c>
      <c r="M901" s="50"/>
      <c r="N901" s="50">
        <f t="shared" si="205"/>
        <v>527828.67485694739</v>
      </c>
      <c r="O901" s="114"/>
      <c r="P901" s="95"/>
      <c r="Q901" s="95"/>
      <c r="R901" s="33"/>
      <c r="S901" s="33"/>
    </row>
    <row r="902" spans="1:19" s="31" customFormat="1" x14ac:dyDescent="0.25">
      <c r="A902" s="35"/>
      <c r="B902" s="51" t="s">
        <v>620</v>
      </c>
      <c r="C902" s="35">
        <v>4</v>
      </c>
      <c r="D902" s="55">
        <v>10.266300000000001</v>
      </c>
      <c r="E902" s="102">
        <v>797</v>
      </c>
      <c r="F902" s="189">
        <v>380425.2</v>
      </c>
      <c r="G902" s="41">
        <v>100</v>
      </c>
      <c r="H902" s="50">
        <f t="shared" si="202"/>
        <v>380425.2</v>
      </c>
      <c r="I902" s="50">
        <f t="shared" si="201"/>
        <v>0</v>
      </c>
      <c r="J902" s="50">
        <f t="shared" si="196"/>
        <v>477.32145545796737</v>
      </c>
      <c r="K902" s="50">
        <f t="shared" si="203"/>
        <v>1920.450083917264</v>
      </c>
      <c r="L902" s="50">
        <f t="shared" si="204"/>
        <v>1862732.3005942949</v>
      </c>
      <c r="M902" s="50"/>
      <c r="N902" s="50">
        <f t="shared" si="205"/>
        <v>1862732.3005942949</v>
      </c>
      <c r="O902" s="114"/>
      <c r="P902" s="95"/>
      <c r="Q902" s="95"/>
      <c r="R902" s="33"/>
      <c r="S902" s="33"/>
    </row>
    <row r="903" spans="1:19" s="31" customFormat="1" x14ac:dyDescent="0.25">
      <c r="A903" s="35"/>
      <c r="B903" s="51" t="s">
        <v>621</v>
      </c>
      <c r="C903" s="35">
        <v>4</v>
      </c>
      <c r="D903" s="55">
        <v>27.482099999999999</v>
      </c>
      <c r="E903" s="102">
        <v>851</v>
      </c>
      <c r="F903" s="189">
        <v>502464.5</v>
      </c>
      <c r="G903" s="41">
        <v>100</v>
      </c>
      <c r="H903" s="50">
        <f t="shared" si="202"/>
        <v>502464.5</v>
      </c>
      <c r="I903" s="50">
        <f t="shared" si="201"/>
        <v>0</v>
      </c>
      <c r="J903" s="50">
        <f t="shared" si="196"/>
        <v>590.44007050528785</v>
      </c>
      <c r="K903" s="50">
        <f t="shared" si="203"/>
        <v>1807.3314688699436</v>
      </c>
      <c r="L903" s="50">
        <f t="shared" si="204"/>
        <v>1891717.3850322538</v>
      </c>
      <c r="M903" s="50"/>
      <c r="N903" s="50">
        <f t="shared" si="205"/>
        <v>1891717.3850322538</v>
      </c>
      <c r="O903" s="114"/>
      <c r="P903" s="95"/>
      <c r="Q903" s="95"/>
      <c r="R903" s="33"/>
      <c r="S903" s="33"/>
    </row>
    <row r="904" spans="1:19" s="31" customFormat="1" x14ac:dyDescent="0.25">
      <c r="A904" s="35"/>
      <c r="B904" s="51" t="s">
        <v>841</v>
      </c>
      <c r="C904" s="35">
        <v>4</v>
      </c>
      <c r="D904" s="55">
        <v>24.450700000000005</v>
      </c>
      <c r="E904" s="102">
        <v>759</v>
      </c>
      <c r="F904" s="189">
        <v>735979.7</v>
      </c>
      <c r="G904" s="41">
        <v>100</v>
      </c>
      <c r="H904" s="50">
        <f t="shared" si="202"/>
        <v>735979.7</v>
      </c>
      <c r="I904" s="50">
        <f t="shared" si="201"/>
        <v>0</v>
      </c>
      <c r="J904" s="50">
        <f t="shared" si="196"/>
        <v>969.67022397891958</v>
      </c>
      <c r="K904" s="50">
        <f t="shared" si="203"/>
        <v>1428.1013153963117</v>
      </c>
      <c r="L904" s="50">
        <f t="shared" si="204"/>
        <v>1537830.7414554472</v>
      </c>
      <c r="M904" s="50"/>
      <c r="N904" s="50">
        <f t="shared" si="205"/>
        <v>1537830.7414554472</v>
      </c>
      <c r="O904" s="114"/>
      <c r="P904" s="95"/>
      <c r="Q904" s="95"/>
      <c r="R904" s="33"/>
      <c r="S904" s="33"/>
    </row>
    <row r="905" spans="1:19" s="31" customFormat="1" x14ac:dyDescent="0.25">
      <c r="A905" s="35"/>
      <c r="B905" s="51" t="s">
        <v>622</v>
      </c>
      <c r="C905" s="35">
        <v>4</v>
      </c>
      <c r="D905" s="55">
        <v>14.500899999999998</v>
      </c>
      <c r="E905" s="102">
        <v>510</v>
      </c>
      <c r="F905" s="189">
        <v>414248.3</v>
      </c>
      <c r="G905" s="41">
        <v>100</v>
      </c>
      <c r="H905" s="50">
        <f t="shared" si="202"/>
        <v>414248.3</v>
      </c>
      <c r="I905" s="50">
        <f t="shared" si="201"/>
        <v>0</v>
      </c>
      <c r="J905" s="50">
        <f t="shared" si="196"/>
        <v>812.25156862745098</v>
      </c>
      <c r="K905" s="50">
        <f t="shared" si="203"/>
        <v>1585.5199707477805</v>
      </c>
      <c r="L905" s="50">
        <f t="shared" si="204"/>
        <v>1528996.4175850903</v>
      </c>
      <c r="M905" s="50"/>
      <c r="N905" s="50">
        <f t="shared" si="205"/>
        <v>1528996.4175850903</v>
      </c>
      <c r="O905" s="114"/>
      <c r="P905" s="95"/>
      <c r="Q905" s="95"/>
      <c r="R905" s="33"/>
      <c r="S905" s="33"/>
    </row>
    <row r="906" spans="1:19" s="31" customFormat="1" x14ac:dyDescent="0.25">
      <c r="A906" s="35"/>
      <c r="B906" s="51" t="s">
        <v>606</v>
      </c>
      <c r="C906" s="35">
        <v>3</v>
      </c>
      <c r="D906" s="55">
        <v>19.206800000000001</v>
      </c>
      <c r="E906" s="102">
        <v>4222</v>
      </c>
      <c r="F906" s="189">
        <v>21188577.600000001</v>
      </c>
      <c r="G906" s="41">
        <v>50</v>
      </c>
      <c r="H906" s="50">
        <f t="shared" si="202"/>
        <v>10594288.800000001</v>
      </c>
      <c r="I906" s="50">
        <f t="shared" si="201"/>
        <v>10594288.800000001</v>
      </c>
      <c r="J906" s="50">
        <f t="shared" si="196"/>
        <v>5018.6114637612509</v>
      </c>
      <c r="K906" s="50">
        <f t="shared" si="203"/>
        <v>-2620.8399243860194</v>
      </c>
      <c r="L906" s="50">
        <f t="shared" si="204"/>
        <v>1408929.4229744016</v>
      </c>
      <c r="M906" s="50"/>
      <c r="N906" s="50">
        <f t="shared" si="205"/>
        <v>1408929.4229744016</v>
      </c>
      <c r="O906" s="114"/>
      <c r="P906" s="95"/>
      <c r="Q906" s="95"/>
      <c r="R906" s="33"/>
      <c r="S906" s="33"/>
    </row>
    <row r="907" spans="1:19" s="31" customFormat="1" x14ac:dyDescent="0.25">
      <c r="A907" s="35"/>
      <c r="B907" s="51" t="s">
        <v>842</v>
      </c>
      <c r="C907" s="35">
        <v>4</v>
      </c>
      <c r="D907" s="55">
        <v>32.515500000000003</v>
      </c>
      <c r="E907" s="102">
        <v>1338</v>
      </c>
      <c r="F907" s="189">
        <v>789839.8</v>
      </c>
      <c r="G907" s="41">
        <v>100</v>
      </c>
      <c r="H907" s="50">
        <f t="shared" si="202"/>
        <v>789839.8</v>
      </c>
      <c r="I907" s="50">
        <f t="shared" si="201"/>
        <v>0</v>
      </c>
      <c r="J907" s="50">
        <f t="shared" si="196"/>
        <v>590.31375186846037</v>
      </c>
      <c r="K907" s="50">
        <f t="shared" si="203"/>
        <v>1807.4577875067712</v>
      </c>
      <c r="L907" s="50">
        <f t="shared" si="204"/>
        <v>2071382.7239554466</v>
      </c>
      <c r="M907" s="50"/>
      <c r="N907" s="50">
        <f t="shared" si="205"/>
        <v>2071382.7239554466</v>
      </c>
      <c r="O907" s="114"/>
      <c r="P907" s="95"/>
      <c r="Q907" s="95"/>
      <c r="R907" s="33"/>
      <c r="S907" s="33"/>
    </row>
    <row r="908" spans="1:19" s="31" customFormat="1" x14ac:dyDescent="0.25">
      <c r="A908" s="35"/>
      <c r="B908" s="4"/>
      <c r="C908" s="4"/>
      <c r="D908" s="55">
        <v>0</v>
      </c>
      <c r="E908" s="104"/>
      <c r="F908" s="42"/>
      <c r="G908" s="41"/>
      <c r="H908" s="42"/>
      <c r="I908" s="32"/>
      <c r="J908" s="32"/>
      <c r="K908" s="50"/>
      <c r="L908" s="50"/>
      <c r="M908" s="50"/>
      <c r="N908" s="50"/>
      <c r="O908" s="114"/>
      <c r="P908" s="95"/>
      <c r="Q908" s="95"/>
      <c r="R908" s="33"/>
      <c r="S908" s="33"/>
    </row>
    <row r="909" spans="1:19" s="31" customFormat="1" x14ac:dyDescent="0.25">
      <c r="A909" s="30" t="s">
        <v>623</v>
      </c>
      <c r="B909" s="43" t="s">
        <v>2</v>
      </c>
      <c r="C909" s="44"/>
      <c r="D909" s="3">
        <v>998.38089999999977</v>
      </c>
      <c r="E909" s="105">
        <f>E910</f>
        <v>45136</v>
      </c>
      <c r="F909" s="37">
        <f t="shared" ref="F909" si="206">F911</f>
        <v>0</v>
      </c>
      <c r="G909" s="37"/>
      <c r="H909" s="37">
        <f>H911</f>
        <v>7864593.2249999996</v>
      </c>
      <c r="I909" s="37">
        <f>I911</f>
        <v>-7864593.2249999996</v>
      </c>
      <c r="J909" s="37"/>
      <c r="K909" s="50"/>
      <c r="L909" s="50"/>
      <c r="M909" s="46">
        <f>M911</f>
        <v>22871280.13093539</v>
      </c>
      <c r="N909" s="37">
        <f t="shared" si="205"/>
        <v>22871280.13093539</v>
      </c>
      <c r="O909" s="114"/>
      <c r="P909" s="95"/>
      <c r="Q909" s="95"/>
      <c r="R909" s="33"/>
      <c r="S909" s="33"/>
    </row>
    <row r="910" spans="1:19" s="31" customFormat="1" x14ac:dyDescent="0.25">
      <c r="A910" s="30" t="s">
        <v>623</v>
      </c>
      <c r="B910" s="43" t="s">
        <v>3</v>
      </c>
      <c r="C910" s="44"/>
      <c r="D910" s="3">
        <v>998.38089999999977</v>
      </c>
      <c r="E910" s="105">
        <f>SUM(E912:E934)</f>
        <v>45136</v>
      </c>
      <c r="F910" s="37">
        <f t="shared" ref="F910" si="207">SUM(F912:F934)</f>
        <v>75637032.5</v>
      </c>
      <c r="G910" s="37"/>
      <c r="H910" s="37">
        <f>SUM(H912:H934)</f>
        <v>59907846.050000004</v>
      </c>
      <c r="I910" s="37">
        <f>SUM(I912:I934)</f>
        <v>15729186.449999999</v>
      </c>
      <c r="J910" s="37"/>
      <c r="K910" s="50"/>
      <c r="L910" s="37">
        <f>SUM(L912:L934)</f>
        <v>42592692.238683686</v>
      </c>
      <c r="M910" s="50"/>
      <c r="N910" s="37">
        <f t="shared" si="205"/>
        <v>42592692.238683686</v>
      </c>
      <c r="O910" s="114"/>
      <c r="P910" s="95"/>
      <c r="Q910" s="95"/>
      <c r="R910" s="33"/>
      <c r="S910" s="33"/>
    </row>
    <row r="911" spans="1:19" s="31" customFormat="1" x14ac:dyDescent="0.25">
      <c r="A911" s="35"/>
      <c r="B911" s="51" t="s">
        <v>26</v>
      </c>
      <c r="C911" s="35">
        <v>2</v>
      </c>
      <c r="D911" s="55">
        <v>0</v>
      </c>
      <c r="E911" s="108"/>
      <c r="F911" s="50"/>
      <c r="G911" s="41">
        <v>25</v>
      </c>
      <c r="H911" s="50">
        <f>F930*G911/100</f>
        <v>7864593.2249999996</v>
      </c>
      <c r="I911" s="50">
        <f t="shared" ref="I911:I934" si="208">F911-H911</f>
        <v>-7864593.2249999996</v>
      </c>
      <c r="J911" s="50"/>
      <c r="K911" s="50"/>
      <c r="L911" s="50"/>
      <c r="M911" s="50">
        <f>($L$7*$L$8*E909/$L$10)+($L$7*$L$9*D909/$L$11)</f>
        <v>22871280.13093539</v>
      </c>
      <c r="N911" s="50">
        <f t="shared" si="205"/>
        <v>22871280.13093539</v>
      </c>
      <c r="O911" s="114"/>
      <c r="P911" s="95"/>
      <c r="Q911" s="95"/>
      <c r="R911" s="33"/>
      <c r="S911" s="33"/>
    </row>
    <row r="912" spans="1:19" s="31" customFormat="1" x14ac:dyDescent="0.25">
      <c r="A912" s="35"/>
      <c r="B912" s="51" t="s">
        <v>624</v>
      </c>
      <c r="C912" s="35">
        <v>4</v>
      </c>
      <c r="D912" s="55">
        <v>17.226600000000001</v>
      </c>
      <c r="E912" s="102">
        <v>367</v>
      </c>
      <c r="F912" s="190">
        <v>349570.1</v>
      </c>
      <c r="G912" s="41">
        <v>100</v>
      </c>
      <c r="H912" s="50">
        <f t="shared" ref="H912:H934" si="209">F912*G912/100</f>
        <v>349570.1</v>
      </c>
      <c r="I912" s="50">
        <f t="shared" si="208"/>
        <v>0</v>
      </c>
      <c r="J912" s="50">
        <f t="shared" si="196"/>
        <v>952.50708446866474</v>
      </c>
      <c r="K912" s="50">
        <f t="shared" ref="K912:K934" si="210">$J$11*$J$19-J912</f>
        <v>1445.2644549065667</v>
      </c>
      <c r="L912" s="50">
        <f t="shared" ref="L912:L934" si="211">IF(K912&gt;0,$J$7*$J$8*(K912/$K$19),0)+$J$7*$J$9*(E912/$E$19)+$J$7*$J$10*(D912/$D$19)</f>
        <v>1388016.0919110239</v>
      </c>
      <c r="M912" s="50"/>
      <c r="N912" s="50">
        <f t="shared" si="205"/>
        <v>1388016.0919110239</v>
      </c>
      <c r="O912" s="114"/>
      <c r="P912" s="95"/>
      <c r="Q912" s="95"/>
      <c r="R912" s="33"/>
      <c r="S912" s="33"/>
    </row>
    <row r="913" spans="1:19" s="31" customFormat="1" x14ac:dyDescent="0.25">
      <c r="A913" s="35"/>
      <c r="B913" s="51" t="s">
        <v>105</v>
      </c>
      <c r="C913" s="35">
        <v>4</v>
      </c>
      <c r="D913" s="55">
        <v>25.498499999999996</v>
      </c>
      <c r="E913" s="102">
        <v>1647</v>
      </c>
      <c r="F913" s="190">
        <v>907675.5</v>
      </c>
      <c r="G913" s="41">
        <v>100</v>
      </c>
      <c r="H913" s="50">
        <f t="shared" si="209"/>
        <v>907675.5</v>
      </c>
      <c r="I913" s="50">
        <f t="shared" si="208"/>
        <v>0</v>
      </c>
      <c r="J913" s="50">
        <f t="shared" si="196"/>
        <v>551.10837887067396</v>
      </c>
      <c r="K913" s="50">
        <f t="shared" si="210"/>
        <v>1846.6631605045575</v>
      </c>
      <c r="L913" s="50">
        <f t="shared" si="211"/>
        <v>2155328.425651859</v>
      </c>
      <c r="M913" s="50"/>
      <c r="N913" s="50">
        <f t="shared" si="205"/>
        <v>2155328.425651859</v>
      </c>
      <c r="O913" s="114"/>
      <c r="P913" s="95"/>
      <c r="Q913" s="95"/>
      <c r="R913" s="33"/>
      <c r="S913" s="33"/>
    </row>
    <row r="914" spans="1:19" s="31" customFormat="1" x14ac:dyDescent="0.25">
      <c r="A914" s="35"/>
      <c r="B914" s="51" t="s">
        <v>625</v>
      </c>
      <c r="C914" s="35">
        <v>4</v>
      </c>
      <c r="D914" s="55">
        <v>35.809699999999999</v>
      </c>
      <c r="E914" s="102">
        <v>682</v>
      </c>
      <c r="F914" s="190">
        <v>493112.3</v>
      </c>
      <c r="G914" s="41">
        <v>100</v>
      </c>
      <c r="H914" s="50">
        <f t="shared" si="209"/>
        <v>493112.3</v>
      </c>
      <c r="I914" s="50">
        <f t="shared" si="208"/>
        <v>0</v>
      </c>
      <c r="J914" s="50">
        <f t="shared" si="196"/>
        <v>723.03856304985334</v>
      </c>
      <c r="K914" s="50">
        <f t="shared" si="210"/>
        <v>1674.7329763253781</v>
      </c>
      <c r="L914" s="50">
        <f t="shared" si="211"/>
        <v>1782867.9290437424</v>
      </c>
      <c r="M914" s="50"/>
      <c r="N914" s="50">
        <f t="shared" si="205"/>
        <v>1782867.9290437424</v>
      </c>
      <c r="O914" s="114"/>
      <c r="P914" s="95"/>
      <c r="Q914" s="95"/>
      <c r="R914" s="33"/>
      <c r="S914" s="33"/>
    </row>
    <row r="915" spans="1:19" s="31" customFormat="1" x14ac:dyDescent="0.25">
      <c r="A915" s="35"/>
      <c r="B915" s="51" t="s">
        <v>843</v>
      </c>
      <c r="C915" s="35">
        <v>4</v>
      </c>
      <c r="D915" s="55">
        <v>39.009399999999999</v>
      </c>
      <c r="E915" s="102">
        <v>1703</v>
      </c>
      <c r="F915" s="190">
        <v>1216166</v>
      </c>
      <c r="G915" s="41">
        <v>100</v>
      </c>
      <c r="H915" s="50">
        <f t="shared" si="209"/>
        <v>1216166</v>
      </c>
      <c r="I915" s="50">
        <f t="shared" si="208"/>
        <v>0</v>
      </c>
      <c r="J915" s="50">
        <f t="shared" si="196"/>
        <v>714.13153258954787</v>
      </c>
      <c r="K915" s="50">
        <f t="shared" si="210"/>
        <v>1683.6400067856835</v>
      </c>
      <c r="L915" s="50">
        <f t="shared" si="211"/>
        <v>2122065.6771623688</v>
      </c>
      <c r="M915" s="50"/>
      <c r="N915" s="50">
        <f t="shared" si="205"/>
        <v>2122065.6771623688</v>
      </c>
      <c r="O915" s="114"/>
      <c r="P915" s="95"/>
      <c r="Q915" s="95"/>
      <c r="R915" s="33"/>
      <c r="S915" s="33"/>
    </row>
    <row r="916" spans="1:19" s="31" customFormat="1" x14ac:dyDescent="0.25">
      <c r="A916" s="35"/>
      <c r="B916" s="51" t="s">
        <v>626</v>
      </c>
      <c r="C916" s="35">
        <v>4</v>
      </c>
      <c r="D916" s="55">
        <v>53.113700000000001</v>
      </c>
      <c r="E916" s="102">
        <v>2220</v>
      </c>
      <c r="F916" s="190">
        <v>1101637.5</v>
      </c>
      <c r="G916" s="41">
        <v>100</v>
      </c>
      <c r="H916" s="50">
        <f t="shared" si="209"/>
        <v>1101637.5</v>
      </c>
      <c r="I916" s="50">
        <f t="shared" si="208"/>
        <v>0</v>
      </c>
      <c r="J916" s="50">
        <f t="shared" si="196"/>
        <v>496.23310810810813</v>
      </c>
      <c r="K916" s="50">
        <f t="shared" si="210"/>
        <v>1901.5384312671233</v>
      </c>
      <c r="L916" s="50">
        <f t="shared" si="211"/>
        <v>2542298.5633216202</v>
      </c>
      <c r="M916" s="50"/>
      <c r="N916" s="50">
        <f t="shared" si="205"/>
        <v>2542298.5633216202</v>
      </c>
      <c r="O916" s="114"/>
      <c r="P916" s="95"/>
      <c r="Q916" s="95"/>
      <c r="R916" s="33"/>
      <c r="S916" s="33"/>
    </row>
    <row r="917" spans="1:19" s="31" customFormat="1" x14ac:dyDescent="0.25">
      <c r="A917" s="35"/>
      <c r="B917" s="51" t="s">
        <v>627</v>
      </c>
      <c r="C917" s="35">
        <v>4</v>
      </c>
      <c r="D917" s="55">
        <v>54.958999999999996</v>
      </c>
      <c r="E917" s="102">
        <v>1613</v>
      </c>
      <c r="F917" s="190">
        <v>1677296.6</v>
      </c>
      <c r="G917" s="41">
        <v>100</v>
      </c>
      <c r="H917" s="50">
        <f t="shared" si="209"/>
        <v>1677296.6</v>
      </c>
      <c r="I917" s="50">
        <f t="shared" si="208"/>
        <v>0</v>
      </c>
      <c r="J917" s="50">
        <f t="shared" si="196"/>
        <v>1039.8615003099815</v>
      </c>
      <c r="K917" s="50">
        <f t="shared" si="210"/>
        <v>1357.91003906525</v>
      </c>
      <c r="L917" s="50">
        <f t="shared" si="211"/>
        <v>1926970.3670021303</v>
      </c>
      <c r="M917" s="50"/>
      <c r="N917" s="50">
        <f t="shared" si="205"/>
        <v>1926970.3670021303</v>
      </c>
      <c r="O917" s="114"/>
      <c r="P917" s="95"/>
      <c r="Q917" s="95"/>
      <c r="R917" s="33"/>
      <c r="S917" s="33"/>
    </row>
    <row r="918" spans="1:19" s="31" customFormat="1" x14ac:dyDescent="0.25">
      <c r="A918" s="35"/>
      <c r="B918" s="51" t="s">
        <v>171</v>
      </c>
      <c r="C918" s="35">
        <v>4</v>
      </c>
      <c r="D918" s="55">
        <v>50.674500000000002</v>
      </c>
      <c r="E918" s="102">
        <v>1604</v>
      </c>
      <c r="F918" s="190">
        <v>1726129.3</v>
      </c>
      <c r="G918" s="41">
        <v>100</v>
      </c>
      <c r="H918" s="50">
        <f t="shared" si="209"/>
        <v>1726129.3</v>
      </c>
      <c r="I918" s="50">
        <f t="shared" si="208"/>
        <v>0</v>
      </c>
      <c r="J918" s="50">
        <f t="shared" ref="J918:J981" si="212">F918/E918</f>
        <v>1076.1404613466334</v>
      </c>
      <c r="K918" s="50">
        <f t="shared" si="210"/>
        <v>1321.631078028598</v>
      </c>
      <c r="L918" s="50">
        <f t="shared" si="211"/>
        <v>1868892.4718667171</v>
      </c>
      <c r="M918" s="50"/>
      <c r="N918" s="50">
        <f t="shared" si="205"/>
        <v>1868892.4718667171</v>
      </c>
      <c r="O918" s="114"/>
      <c r="P918" s="95"/>
      <c r="Q918" s="95"/>
      <c r="R918" s="33"/>
      <c r="S918" s="33"/>
    </row>
    <row r="919" spans="1:19" s="31" customFormat="1" x14ac:dyDescent="0.25">
      <c r="A919" s="35"/>
      <c r="B919" s="51" t="s">
        <v>628</v>
      </c>
      <c r="C919" s="35">
        <v>4</v>
      </c>
      <c r="D919" s="55">
        <v>47.912499999999994</v>
      </c>
      <c r="E919" s="102">
        <v>1930</v>
      </c>
      <c r="F919" s="190">
        <v>1841287.8</v>
      </c>
      <c r="G919" s="41">
        <v>100</v>
      </c>
      <c r="H919" s="50">
        <f t="shared" si="209"/>
        <v>1841287.8</v>
      </c>
      <c r="I919" s="50">
        <f t="shared" si="208"/>
        <v>0</v>
      </c>
      <c r="J919" s="50">
        <f t="shared" si="212"/>
        <v>954.03512953367874</v>
      </c>
      <c r="K919" s="50">
        <f t="shared" si="210"/>
        <v>1443.7364098415528</v>
      </c>
      <c r="L919" s="50">
        <f t="shared" si="211"/>
        <v>2050975.2158308218</v>
      </c>
      <c r="M919" s="50"/>
      <c r="N919" s="50">
        <f t="shared" si="205"/>
        <v>2050975.2158308218</v>
      </c>
      <c r="O919" s="114"/>
      <c r="P919" s="95"/>
      <c r="Q919" s="95"/>
      <c r="R919" s="33"/>
      <c r="S919" s="33"/>
    </row>
    <row r="920" spans="1:19" s="31" customFormat="1" x14ac:dyDescent="0.25">
      <c r="A920" s="35"/>
      <c r="B920" s="51" t="s">
        <v>629</v>
      </c>
      <c r="C920" s="35">
        <v>4</v>
      </c>
      <c r="D920" s="55">
        <v>55.839199999999998</v>
      </c>
      <c r="E920" s="102">
        <v>2577</v>
      </c>
      <c r="F920" s="190">
        <v>2385716.2999999998</v>
      </c>
      <c r="G920" s="41">
        <v>100</v>
      </c>
      <c r="H920" s="50">
        <f t="shared" si="209"/>
        <v>2385716.2999999998</v>
      </c>
      <c r="I920" s="50">
        <f t="shared" si="208"/>
        <v>0</v>
      </c>
      <c r="J920" s="50">
        <f t="shared" si="212"/>
        <v>925.77272021730687</v>
      </c>
      <c r="K920" s="50">
        <f t="shared" si="210"/>
        <v>1471.9988191579246</v>
      </c>
      <c r="L920" s="50">
        <f t="shared" si="211"/>
        <v>2319938.2591416836</v>
      </c>
      <c r="M920" s="50"/>
      <c r="N920" s="50">
        <f t="shared" si="205"/>
        <v>2319938.2591416836</v>
      </c>
      <c r="O920" s="114"/>
      <c r="P920" s="95"/>
      <c r="Q920" s="95"/>
      <c r="R920" s="33"/>
      <c r="S920" s="33"/>
    </row>
    <row r="921" spans="1:19" s="31" customFormat="1" x14ac:dyDescent="0.25">
      <c r="A921" s="35"/>
      <c r="B921" s="51" t="s">
        <v>630</v>
      </c>
      <c r="C921" s="35">
        <v>4</v>
      </c>
      <c r="D921" s="55">
        <v>30.313600000000001</v>
      </c>
      <c r="E921" s="102">
        <v>1960</v>
      </c>
      <c r="F921" s="190">
        <v>1281970.8999999999</v>
      </c>
      <c r="G921" s="41">
        <v>100</v>
      </c>
      <c r="H921" s="50">
        <f t="shared" si="209"/>
        <v>1281970.8999999999</v>
      </c>
      <c r="I921" s="50">
        <f t="shared" si="208"/>
        <v>0</v>
      </c>
      <c r="J921" s="50">
        <f t="shared" si="212"/>
        <v>654.06678571428563</v>
      </c>
      <c r="K921" s="50">
        <f t="shared" si="210"/>
        <v>1743.7047536609457</v>
      </c>
      <c r="L921" s="50">
        <f t="shared" si="211"/>
        <v>2196841.6443585777</v>
      </c>
      <c r="M921" s="50"/>
      <c r="N921" s="50">
        <f t="shared" si="205"/>
        <v>2196841.6443585777</v>
      </c>
      <c r="O921" s="114"/>
      <c r="P921" s="95"/>
      <c r="Q921" s="95"/>
      <c r="R921" s="33"/>
      <c r="S921" s="33"/>
    </row>
    <row r="922" spans="1:19" s="31" customFormat="1" x14ac:dyDescent="0.25">
      <c r="A922" s="35"/>
      <c r="B922" s="51" t="s">
        <v>631</v>
      </c>
      <c r="C922" s="35">
        <v>4</v>
      </c>
      <c r="D922" s="55">
        <v>12.9727</v>
      </c>
      <c r="E922" s="102">
        <v>404</v>
      </c>
      <c r="F922" s="190">
        <v>466545.7</v>
      </c>
      <c r="G922" s="41">
        <v>100</v>
      </c>
      <c r="H922" s="50">
        <f t="shared" si="209"/>
        <v>466545.7</v>
      </c>
      <c r="I922" s="50">
        <f t="shared" si="208"/>
        <v>0</v>
      </c>
      <c r="J922" s="50">
        <f t="shared" si="212"/>
        <v>1154.816089108911</v>
      </c>
      <c r="K922" s="50">
        <f t="shared" si="210"/>
        <v>1242.9554502663204</v>
      </c>
      <c r="L922" s="50">
        <f t="shared" si="211"/>
        <v>1209634.6962676279</v>
      </c>
      <c r="M922" s="50"/>
      <c r="N922" s="50">
        <f t="shared" si="205"/>
        <v>1209634.6962676279</v>
      </c>
      <c r="O922" s="114"/>
      <c r="P922" s="95"/>
      <c r="Q922" s="95"/>
      <c r="R922" s="33"/>
      <c r="S922" s="33"/>
    </row>
    <row r="923" spans="1:19" s="31" customFormat="1" x14ac:dyDescent="0.25">
      <c r="A923" s="35"/>
      <c r="B923" s="51" t="s">
        <v>632</v>
      </c>
      <c r="C923" s="35">
        <v>4</v>
      </c>
      <c r="D923" s="55">
        <v>53.3904</v>
      </c>
      <c r="E923" s="102">
        <v>3168</v>
      </c>
      <c r="F923" s="190">
        <v>4708886.4000000004</v>
      </c>
      <c r="G923" s="41">
        <v>100</v>
      </c>
      <c r="H923" s="50">
        <f t="shared" si="209"/>
        <v>4708886.4000000004</v>
      </c>
      <c r="I923" s="50">
        <f t="shared" si="208"/>
        <v>0</v>
      </c>
      <c r="J923" s="50">
        <f t="shared" si="212"/>
        <v>1486.3909090909092</v>
      </c>
      <c r="K923" s="50">
        <f t="shared" si="210"/>
        <v>911.38063028432225</v>
      </c>
      <c r="L923" s="50">
        <f t="shared" si="211"/>
        <v>2031684.1044324092</v>
      </c>
      <c r="M923" s="50"/>
      <c r="N923" s="50">
        <f t="shared" si="205"/>
        <v>2031684.1044324092</v>
      </c>
      <c r="O923" s="114"/>
      <c r="P923" s="95"/>
      <c r="Q923" s="95"/>
      <c r="R923" s="33"/>
      <c r="S923" s="33"/>
    </row>
    <row r="924" spans="1:19" s="31" customFormat="1" x14ac:dyDescent="0.25">
      <c r="A924" s="35"/>
      <c r="B924" s="51" t="s">
        <v>244</v>
      </c>
      <c r="C924" s="35">
        <v>4</v>
      </c>
      <c r="D924" s="55">
        <v>38.387099999999997</v>
      </c>
      <c r="E924" s="102">
        <v>1402</v>
      </c>
      <c r="F924" s="190">
        <v>3883394.2</v>
      </c>
      <c r="G924" s="41">
        <v>100</v>
      </c>
      <c r="H924" s="50">
        <f t="shared" si="209"/>
        <v>3883394.2</v>
      </c>
      <c r="I924" s="50">
        <f t="shared" si="208"/>
        <v>0</v>
      </c>
      <c r="J924" s="50">
        <f t="shared" si="212"/>
        <v>2769.896005706134</v>
      </c>
      <c r="K924" s="50">
        <f t="shared" si="210"/>
        <v>-372.12446633090258</v>
      </c>
      <c r="L924" s="50">
        <f t="shared" si="211"/>
        <v>661484.67671308923</v>
      </c>
      <c r="M924" s="50"/>
      <c r="N924" s="50">
        <f t="shared" si="205"/>
        <v>661484.67671308923</v>
      </c>
      <c r="O924" s="114"/>
      <c r="P924" s="95"/>
      <c r="Q924" s="95"/>
      <c r="R924" s="33"/>
      <c r="S924" s="33"/>
    </row>
    <row r="925" spans="1:19" s="31" customFormat="1" x14ac:dyDescent="0.25">
      <c r="A925" s="35"/>
      <c r="B925" s="51" t="s">
        <v>633</v>
      </c>
      <c r="C925" s="35">
        <v>4</v>
      </c>
      <c r="D925" s="55">
        <v>37.928000000000004</v>
      </c>
      <c r="E925" s="102">
        <v>1583</v>
      </c>
      <c r="F925" s="190">
        <v>1923216.8</v>
      </c>
      <c r="G925" s="41">
        <v>100</v>
      </c>
      <c r="H925" s="50">
        <f t="shared" si="209"/>
        <v>1923216.8</v>
      </c>
      <c r="I925" s="50">
        <f t="shared" si="208"/>
        <v>0</v>
      </c>
      <c r="J925" s="50">
        <f t="shared" si="212"/>
        <v>1214.9190145293746</v>
      </c>
      <c r="K925" s="50">
        <f t="shared" si="210"/>
        <v>1182.8525248458568</v>
      </c>
      <c r="L925" s="50">
        <f t="shared" si="211"/>
        <v>1672874.3525651854</v>
      </c>
      <c r="M925" s="50"/>
      <c r="N925" s="50">
        <f t="shared" si="205"/>
        <v>1672874.3525651854</v>
      </c>
      <c r="O925" s="114"/>
      <c r="P925" s="95"/>
      <c r="Q925" s="95"/>
      <c r="R925" s="33"/>
      <c r="S925" s="33"/>
    </row>
    <row r="926" spans="1:19" s="31" customFormat="1" x14ac:dyDescent="0.25">
      <c r="A926" s="35"/>
      <c r="B926" s="51" t="s">
        <v>634</v>
      </c>
      <c r="C926" s="35">
        <v>4</v>
      </c>
      <c r="D926" s="55">
        <v>42.626199999999997</v>
      </c>
      <c r="E926" s="102">
        <v>1666</v>
      </c>
      <c r="F926" s="190">
        <v>5210006.3</v>
      </c>
      <c r="G926" s="41">
        <v>100</v>
      </c>
      <c r="H926" s="50">
        <f t="shared" si="209"/>
        <v>5210006.3</v>
      </c>
      <c r="I926" s="50">
        <f t="shared" si="208"/>
        <v>0</v>
      </c>
      <c r="J926" s="50">
        <f t="shared" si="212"/>
        <v>3127.2546818727492</v>
      </c>
      <c r="K926" s="50">
        <f t="shared" si="210"/>
        <v>-729.48314249751775</v>
      </c>
      <c r="L926" s="50">
        <f t="shared" si="211"/>
        <v>767961.82437204628</v>
      </c>
      <c r="M926" s="50"/>
      <c r="N926" s="50">
        <f t="shared" si="205"/>
        <v>767961.82437204628</v>
      </c>
      <c r="O926" s="114"/>
      <c r="P926" s="95"/>
      <c r="Q926" s="95"/>
      <c r="R926" s="33"/>
      <c r="S926" s="33"/>
    </row>
    <row r="927" spans="1:19" s="31" customFormat="1" x14ac:dyDescent="0.25">
      <c r="A927" s="35"/>
      <c r="B927" s="51" t="s">
        <v>844</v>
      </c>
      <c r="C927" s="35">
        <v>4</v>
      </c>
      <c r="D927" s="55">
        <v>47.831499999999998</v>
      </c>
      <c r="E927" s="102">
        <v>2335</v>
      </c>
      <c r="F927" s="190">
        <v>3041499.3</v>
      </c>
      <c r="G927" s="41">
        <v>100</v>
      </c>
      <c r="H927" s="50">
        <f t="shared" si="209"/>
        <v>3041499.3</v>
      </c>
      <c r="I927" s="50">
        <f t="shared" si="208"/>
        <v>0</v>
      </c>
      <c r="J927" s="50">
        <f t="shared" si="212"/>
        <v>1302.5692933618843</v>
      </c>
      <c r="K927" s="50">
        <f t="shared" si="210"/>
        <v>1095.2022460133471</v>
      </c>
      <c r="L927" s="50">
        <f t="shared" si="211"/>
        <v>1891993.7377427577</v>
      </c>
      <c r="M927" s="50"/>
      <c r="N927" s="50">
        <f t="shared" si="205"/>
        <v>1891993.7377427577</v>
      </c>
      <c r="O927" s="114"/>
      <c r="P927" s="95"/>
      <c r="Q927" s="95"/>
      <c r="R927" s="33"/>
      <c r="S927" s="33"/>
    </row>
    <row r="928" spans="1:19" s="31" customFormat="1" x14ac:dyDescent="0.25">
      <c r="A928" s="35"/>
      <c r="B928" s="51" t="s">
        <v>635</v>
      </c>
      <c r="C928" s="35">
        <v>4</v>
      </c>
      <c r="D928" s="55">
        <v>31.9847</v>
      </c>
      <c r="E928" s="102">
        <v>481</v>
      </c>
      <c r="F928" s="190">
        <v>1407378</v>
      </c>
      <c r="G928" s="41">
        <v>100</v>
      </c>
      <c r="H928" s="50">
        <f t="shared" si="209"/>
        <v>1407378</v>
      </c>
      <c r="I928" s="50">
        <f t="shared" si="208"/>
        <v>0</v>
      </c>
      <c r="J928" s="50">
        <f t="shared" si="212"/>
        <v>2925.9417879417879</v>
      </c>
      <c r="K928" s="50">
        <f t="shared" si="210"/>
        <v>-528.17024856655644</v>
      </c>
      <c r="L928" s="50">
        <f t="shared" si="211"/>
        <v>340752.78256302665</v>
      </c>
      <c r="M928" s="50"/>
      <c r="N928" s="50">
        <f t="shared" si="205"/>
        <v>340752.78256302665</v>
      </c>
      <c r="O928" s="114"/>
      <c r="P928" s="95"/>
      <c r="Q928" s="95"/>
      <c r="R928" s="33"/>
      <c r="S928" s="33"/>
    </row>
    <row r="929" spans="1:19" s="31" customFormat="1" x14ac:dyDescent="0.25">
      <c r="A929" s="35"/>
      <c r="B929" s="51" t="s">
        <v>636</v>
      </c>
      <c r="C929" s="35">
        <v>4</v>
      </c>
      <c r="D929" s="55">
        <v>42.980699999999999</v>
      </c>
      <c r="E929" s="102">
        <v>2488</v>
      </c>
      <c r="F929" s="190">
        <v>1805138.7</v>
      </c>
      <c r="G929" s="41">
        <v>100</v>
      </c>
      <c r="H929" s="50">
        <f t="shared" si="209"/>
        <v>1805138.7</v>
      </c>
      <c r="I929" s="50">
        <f t="shared" si="208"/>
        <v>0</v>
      </c>
      <c r="J929" s="50">
        <f t="shared" si="212"/>
        <v>725.53806270096459</v>
      </c>
      <c r="K929" s="50">
        <f t="shared" si="210"/>
        <v>1672.233476674267</v>
      </c>
      <c r="L929" s="50">
        <f t="shared" si="211"/>
        <v>2377204.2596608736</v>
      </c>
      <c r="M929" s="50"/>
      <c r="N929" s="50">
        <f t="shared" si="205"/>
        <v>2377204.2596608736</v>
      </c>
      <c r="O929" s="114"/>
      <c r="P929" s="95"/>
      <c r="Q929" s="95"/>
      <c r="R929" s="33"/>
      <c r="S929" s="33"/>
    </row>
    <row r="930" spans="1:19" s="31" customFormat="1" x14ac:dyDescent="0.25">
      <c r="A930" s="35"/>
      <c r="B930" s="51" t="s">
        <v>623</v>
      </c>
      <c r="C930" s="35">
        <v>3</v>
      </c>
      <c r="D930" s="55">
        <v>22.766300000000001</v>
      </c>
      <c r="E930" s="102">
        <v>5419</v>
      </c>
      <c r="F930" s="190">
        <v>31458372.899999999</v>
      </c>
      <c r="G930" s="41">
        <v>50</v>
      </c>
      <c r="H930" s="50">
        <f t="shared" si="209"/>
        <v>15729186.449999999</v>
      </c>
      <c r="I930" s="50">
        <f t="shared" si="208"/>
        <v>15729186.449999999</v>
      </c>
      <c r="J930" s="50">
        <f t="shared" si="212"/>
        <v>5805.1989112382353</v>
      </c>
      <c r="K930" s="50">
        <f t="shared" si="210"/>
        <v>-3407.4273718630038</v>
      </c>
      <c r="L930" s="50">
        <f t="shared" si="211"/>
        <v>1796974.141622467</v>
      </c>
      <c r="M930" s="50"/>
      <c r="N930" s="50">
        <f t="shared" si="205"/>
        <v>1796974.141622467</v>
      </c>
      <c r="O930" s="114"/>
      <c r="P930" s="95"/>
      <c r="Q930" s="95"/>
      <c r="R930" s="33"/>
      <c r="S930" s="33"/>
    </row>
    <row r="931" spans="1:19" s="31" customFormat="1" x14ac:dyDescent="0.25">
      <c r="A931" s="35"/>
      <c r="B931" s="51" t="s">
        <v>344</v>
      </c>
      <c r="C931" s="35">
        <v>4</v>
      </c>
      <c r="D931" s="55">
        <v>24.2531</v>
      </c>
      <c r="E931" s="102">
        <v>814</v>
      </c>
      <c r="F931" s="190">
        <v>583799.9</v>
      </c>
      <c r="G931" s="41">
        <v>100</v>
      </c>
      <c r="H931" s="50">
        <f t="shared" si="209"/>
        <v>583799.9</v>
      </c>
      <c r="I931" s="50">
        <f t="shared" si="208"/>
        <v>0</v>
      </c>
      <c r="J931" s="50">
        <f t="shared" si="212"/>
        <v>717.19889434889433</v>
      </c>
      <c r="K931" s="50">
        <f t="shared" si="210"/>
        <v>1680.5726450263371</v>
      </c>
      <c r="L931" s="50">
        <f t="shared" si="211"/>
        <v>1758113.4615838276</v>
      </c>
      <c r="M931" s="50"/>
      <c r="N931" s="50">
        <f t="shared" si="205"/>
        <v>1758113.4615838276</v>
      </c>
      <c r="O931" s="114"/>
      <c r="P931" s="95"/>
      <c r="Q931" s="95"/>
      <c r="R931" s="33"/>
      <c r="S931" s="33"/>
    </row>
    <row r="932" spans="1:19" s="31" customFormat="1" x14ac:dyDescent="0.25">
      <c r="A932" s="35"/>
      <c r="B932" s="51" t="s">
        <v>637</v>
      </c>
      <c r="C932" s="35">
        <v>4</v>
      </c>
      <c r="D932" s="55">
        <v>111.4866</v>
      </c>
      <c r="E932" s="102">
        <v>5121</v>
      </c>
      <c r="F932" s="190">
        <v>4448562.4000000004</v>
      </c>
      <c r="G932" s="41">
        <v>100</v>
      </c>
      <c r="H932" s="50">
        <f t="shared" si="209"/>
        <v>4448562.4000000004</v>
      </c>
      <c r="I932" s="50">
        <f t="shared" si="208"/>
        <v>0</v>
      </c>
      <c r="J932" s="50">
        <f t="shared" si="212"/>
        <v>868.69017769966808</v>
      </c>
      <c r="K932" s="50">
        <f t="shared" si="210"/>
        <v>1529.0813616755634</v>
      </c>
      <c r="L932" s="50">
        <f t="shared" si="211"/>
        <v>3481769.946394403</v>
      </c>
      <c r="M932" s="50"/>
      <c r="N932" s="50">
        <f t="shared" si="205"/>
        <v>3481769.946394403</v>
      </c>
      <c r="O932" s="114"/>
      <c r="P932" s="95"/>
      <c r="Q932" s="95"/>
      <c r="R932" s="33"/>
      <c r="S932" s="33"/>
    </row>
    <row r="933" spans="1:19" s="31" customFormat="1" x14ac:dyDescent="0.25">
      <c r="A933" s="35"/>
      <c r="B933" s="51" t="s">
        <v>638</v>
      </c>
      <c r="C933" s="35">
        <v>4</v>
      </c>
      <c r="D933" s="55">
        <v>30.6875</v>
      </c>
      <c r="E933" s="102">
        <v>1396</v>
      </c>
      <c r="F933" s="190">
        <v>1532761</v>
      </c>
      <c r="G933" s="41">
        <v>100</v>
      </c>
      <c r="H933" s="50">
        <f t="shared" si="209"/>
        <v>1532761</v>
      </c>
      <c r="I933" s="50">
        <f t="shared" si="208"/>
        <v>0</v>
      </c>
      <c r="J933" s="50">
        <f t="shared" si="212"/>
        <v>1097.9663323782236</v>
      </c>
      <c r="K933" s="50">
        <f t="shared" si="210"/>
        <v>1299.8052069970079</v>
      </c>
      <c r="L933" s="50">
        <f t="shared" si="211"/>
        <v>1666613.2628816119</v>
      </c>
      <c r="M933" s="50"/>
      <c r="N933" s="50">
        <f t="shared" si="205"/>
        <v>1666613.2628816119</v>
      </c>
      <c r="O933" s="114"/>
      <c r="P933" s="95"/>
      <c r="Q933" s="95"/>
      <c r="R933" s="33"/>
      <c r="S933" s="33"/>
    </row>
    <row r="934" spans="1:19" s="31" customFormat="1" x14ac:dyDescent="0.25">
      <c r="A934" s="35"/>
      <c r="B934" s="51" t="s">
        <v>639</v>
      </c>
      <c r="C934" s="35">
        <v>4</v>
      </c>
      <c r="D934" s="55">
        <v>90.729400000000012</v>
      </c>
      <c r="E934" s="102">
        <v>2556</v>
      </c>
      <c r="F934" s="190">
        <v>2186908.6</v>
      </c>
      <c r="G934" s="41">
        <v>100</v>
      </c>
      <c r="H934" s="50">
        <f t="shared" si="209"/>
        <v>2186908.6</v>
      </c>
      <c r="I934" s="50">
        <f t="shared" si="208"/>
        <v>0</v>
      </c>
      <c r="J934" s="50">
        <f t="shared" si="212"/>
        <v>855.59804381846641</v>
      </c>
      <c r="K934" s="50">
        <f t="shared" si="210"/>
        <v>1542.1734955567649</v>
      </c>
      <c r="L934" s="50">
        <f t="shared" si="211"/>
        <v>2581436.3465938154</v>
      </c>
      <c r="M934" s="50"/>
      <c r="N934" s="50">
        <f t="shared" si="205"/>
        <v>2581436.3465938154</v>
      </c>
      <c r="O934" s="114"/>
      <c r="P934" s="95"/>
      <c r="Q934" s="95"/>
      <c r="R934" s="33"/>
      <c r="S934" s="33"/>
    </row>
    <row r="935" spans="1:19" s="31" customFormat="1" x14ac:dyDescent="0.25">
      <c r="A935" s="35"/>
      <c r="B935" s="4"/>
      <c r="C935" s="4"/>
      <c r="D935" s="55">
        <v>0</v>
      </c>
      <c r="E935" s="104"/>
      <c r="F935" s="42"/>
      <c r="G935" s="41"/>
      <c r="H935" s="42"/>
      <c r="I935" s="32"/>
      <c r="J935" s="32"/>
      <c r="K935" s="50"/>
      <c r="L935" s="50"/>
      <c r="M935" s="50"/>
      <c r="N935" s="50"/>
      <c r="O935" s="114"/>
      <c r="P935" s="95"/>
      <c r="Q935" s="95"/>
      <c r="R935" s="33"/>
      <c r="S935" s="33"/>
    </row>
    <row r="936" spans="1:19" s="31" customFormat="1" x14ac:dyDescent="0.25">
      <c r="A936" s="30" t="s">
        <v>166</v>
      </c>
      <c r="B936" s="43" t="s">
        <v>2</v>
      </c>
      <c r="C936" s="44"/>
      <c r="D936" s="3">
        <v>673.69040000000018</v>
      </c>
      <c r="E936" s="105">
        <f>E937</f>
        <v>29623</v>
      </c>
      <c r="F936" s="37">
        <f t="shared" ref="F936" si="213">F938</f>
        <v>0</v>
      </c>
      <c r="G936" s="37"/>
      <c r="H936" s="37">
        <f>H938</f>
        <v>9946701.0500000007</v>
      </c>
      <c r="I936" s="37">
        <f>I938</f>
        <v>-9946701.0500000007</v>
      </c>
      <c r="J936" s="37"/>
      <c r="K936" s="50"/>
      <c r="L936" s="50"/>
      <c r="M936" s="46">
        <f>M938</f>
        <v>15201487.207372513</v>
      </c>
      <c r="N936" s="37">
        <f t="shared" si="205"/>
        <v>15201487.207372513</v>
      </c>
      <c r="O936" s="114"/>
      <c r="P936" s="95"/>
      <c r="Q936" s="95"/>
      <c r="R936" s="33"/>
      <c r="S936" s="33"/>
    </row>
    <row r="937" spans="1:19" s="31" customFormat="1" x14ac:dyDescent="0.25">
      <c r="A937" s="30" t="s">
        <v>166</v>
      </c>
      <c r="B937" s="43" t="s">
        <v>3</v>
      </c>
      <c r="C937" s="44"/>
      <c r="D937" s="3">
        <v>673.69040000000018</v>
      </c>
      <c r="E937" s="105">
        <f>SUM(E939:E953)</f>
        <v>29623</v>
      </c>
      <c r="F937" s="37">
        <f t="shared" ref="F937" si="214">SUM(F939:F953)</f>
        <v>60050419.20000001</v>
      </c>
      <c r="G937" s="37"/>
      <c r="H937" s="37">
        <f>SUM(H939:H953)</f>
        <v>40157017.100000009</v>
      </c>
      <c r="I937" s="37">
        <f>SUM(I939:I953)</f>
        <v>19893402.100000001</v>
      </c>
      <c r="J937" s="37"/>
      <c r="K937" s="50"/>
      <c r="L937" s="37">
        <f>SUM(L939:L953)</f>
        <v>28620021.454013608</v>
      </c>
      <c r="M937" s="50"/>
      <c r="N937" s="37">
        <f t="shared" si="205"/>
        <v>28620021.454013608</v>
      </c>
      <c r="O937" s="114"/>
      <c r="P937" s="95"/>
      <c r="Q937" s="95"/>
      <c r="R937" s="33"/>
      <c r="S937" s="33"/>
    </row>
    <row r="938" spans="1:19" s="31" customFormat="1" x14ac:dyDescent="0.25">
      <c r="A938" s="35"/>
      <c r="B938" s="51" t="s">
        <v>26</v>
      </c>
      <c r="C938" s="35">
        <v>2</v>
      </c>
      <c r="D938" s="55">
        <v>0</v>
      </c>
      <c r="E938" s="108"/>
      <c r="F938" s="50"/>
      <c r="G938" s="41">
        <v>25</v>
      </c>
      <c r="H938" s="50">
        <f>F950*G938/100</f>
        <v>9946701.0500000007</v>
      </c>
      <c r="I938" s="50">
        <f t="shared" ref="I938:I953" si="215">F938-H938</f>
        <v>-9946701.0500000007</v>
      </c>
      <c r="J938" s="50"/>
      <c r="K938" s="50"/>
      <c r="L938" s="50"/>
      <c r="M938" s="50">
        <f>($L$7*$L$8*E936/$L$10)+($L$7*$L$9*D936/$L$11)</f>
        <v>15201487.207372513</v>
      </c>
      <c r="N938" s="50">
        <f t="shared" si="205"/>
        <v>15201487.207372513</v>
      </c>
      <c r="O938" s="114"/>
      <c r="P938" s="95"/>
      <c r="Q938" s="95"/>
      <c r="R938" s="33"/>
      <c r="S938" s="33"/>
    </row>
    <row r="939" spans="1:19" s="31" customFormat="1" x14ac:dyDescent="0.25">
      <c r="A939" s="35"/>
      <c r="B939" s="51" t="s">
        <v>640</v>
      </c>
      <c r="C939" s="35">
        <v>4</v>
      </c>
      <c r="D939" s="55">
        <v>35.155100000000004</v>
      </c>
      <c r="E939" s="102">
        <v>956</v>
      </c>
      <c r="F939" s="191">
        <v>1105816.8999999999</v>
      </c>
      <c r="G939" s="41">
        <v>100</v>
      </c>
      <c r="H939" s="50">
        <f t="shared" ref="H939:H953" si="216">F939*G939/100</f>
        <v>1105816.8999999999</v>
      </c>
      <c r="I939" s="50">
        <f t="shared" si="215"/>
        <v>0</v>
      </c>
      <c r="J939" s="50">
        <f t="shared" si="212"/>
        <v>1156.7122384937238</v>
      </c>
      <c r="K939" s="50">
        <f t="shared" ref="K939:K953" si="217">$J$11*$J$19-J939</f>
        <v>1241.0593008815076</v>
      </c>
      <c r="L939" s="50">
        <f t="shared" ref="L939:L953" si="218">IF(K939&gt;0,$J$7*$J$8*(K939/$K$19),0)+$J$7*$J$9*(E939/$E$19)+$J$7*$J$10*(D939/$D$19)</f>
        <v>1511296.7156079712</v>
      </c>
      <c r="M939" s="50"/>
      <c r="N939" s="50">
        <f t="shared" si="205"/>
        <v>1511296.7156079712</v>
      </c>
      <c r="O939" s="114"/>
      <c r="P939" s="95"/>
      <c r="Q939" s="95"/>
      <c r="R939" s="33"/>
      <c r="S939" s="33"/>
    </row>
    <row r="940" spans="1:19" s="31" customFormat="1" x14ac:dyDescent="0.25">
      <c r="A940" s="35"/>
      <c r="B940" s="51" t="s">
        <v>641</v>
      </c>
      <c r="C940" s="35">
        <v>4</v>
      </c>
      <c r="D940" s="55">
        <v>65.399599999999992</v>
      </c>
      <c r="E940" s="102">
        <v>1478</v>
      </c>
      <c r="F940" s="191">
        <v>1915924</v>
      </c>
      <c r="G940" s="41">
        <v>100</v>
      </c>
      <c r="H940" s="50">
        <f t="shared" si="216"/>
        <v>1915924</v>
      </c>
      <c r="I940" s="50">
        <f t="shared" si="215"/>
        <v>0</v>
      </c>
      <c r="J940" s="50">
        <f t="shared" si="212"/>
        <v>1296.2949932341</v>
      </c>
      <c r="K940" s="50">
        <f t="shared" si="217"/>
        <v>1101.4765461411314</v>
      </c>
      <c r="L940" s="50">
        <f t="shared" si="218"/>
        <v>1740940.0613641744</v>
      </c>
      <c r="M940" s="50"/>
      <c r="N940" s="50">
        <f t="shared" si="205"/>
        <v>1740940.0613641744</v>
      </c>
      <c r="O940" s="114"/>
      <c r="P940" s="95"/>
      <c r="Q940" s="95"/>
      <c r="R940" s="33"/>
      <c r="S940" s="33"/>
    </row>
    <row r="941" spans="1:19" s="31" customFormat="1" x14ac:dyDescent="0.25">
      <c r="A941" s="35"/>
      <c r="B941" s="51" t="s">
        <v>642</v>
      </c>
      <c r="C941" s="35">
        <v>4</v>
      </c>
      <c r="D941" s="55">
        <v>20.309100000000001</v>
      </c>
      <c r="E941" s="102">
        <v>494</v>
      </c>
      <c r="F941" s="191">
        <v>670877.5</v>
      </c>
      <c r="G941" s="41">
        <v>100</v>
      </c>
      <c r="H941" s="50">
        <f t="shared" si="216"/>
        <v>670877.5</v>
      </c>
      <c r="I941" s="50">
        <f t="shared" si="215"/>
        <v>0</v>
      </c>
      <c r="J941" s="50">
        <f t="shared" si="212"/>
        <v>1358.0516194331983</v>
      </c>
      <c r="K941" s="50">
        <f t="shared" si="217"/>
        <v>1039.7199199420331</v>
      </c>
      <c r="L941" s="50">
        <f t="shared" si="218"/>
        <v>1116839.6795012327</v>
      </c>
      <c r="M941" s="50"/>
      <c r="N941" s="50">
        <f t="shared" si="205"/>
        <v>1116839.6795012327</v>
      </c>
      <c r="O941" s="114"/>
      <c r="P941" s="95"/>
      <c r="Q941" s="95"/>
      <c r="R941" s="33"/>
      <c r="S941" s="33"/>
    </row>
    <row r="942" spans="1:19" s="31" customFormat="1" x14ac:dyDescent="0.25">
      <c r="A942" s="35"/>
      <c r="B942" s="51" t="s">
        <v>643</v>
      </c>
      <c r="C942" s="35">
        <v>4</v>
      </c>
      <c r="D942" s="55">
        <v>22.101399999999998</v>
      </c>
      <c r="E942" s="102">
        <v>663</v>
      </c>
      <c r="F942" s="191">
        <v>604370</v>
      </c>
      <c r="G942" s="41">
        <v>100</v>
      </c>
      <c r="H942" s="50">
        <f t="shared" si="216"/>
        <v>604370</v>
      </c>
      <c r="I942" s="50">
        <f t="shared" si="215"/>
        <v>0</v>
      </c>
      <c r="J942" s="50">
        <f t="shared" si="212"/>
        <v>911.56862745098044</v>
      </c>
      <c r="K942" s="50">
        <f t="shared" si="217"/>
        <v>1486.2029119242511</v>
      </c>
      <c r="L942" s="50">
        <f t="shared" si="218"/>
        <v>1541318.8782168946</v>
      </c>
      <c r="M942" s="50"/>
      <c r="N942" s="50">
        <f t="shared" si="205"/>
        <v>1541318.8782168946</v>
      </c>
      <c r="O942" s="114"/>
      <c r="P942" s="95"/>
      <c r="Q942" s="95"/>
      <c r="R942" s="33"/>
      <c r="S942" s="33"/>
    </row>
    <row r="943" spans="1:19" s="31" customFormat="1" x14ac:dyDescent="0.25">
      <c r="A943" s="35"/>
      <c r="B943" s="51" t="s">
        <v>845</v>
      </c>
      <c r="C943" s="35">
        <v>4</v>
      </c>
      <c r="D943" s="55">
        <v>31.037700000000001</v>
      </c>
      <c r="E943" s="102">
        <v>633</v>
      </c>
      <c r="F943" s="191">
        <v>427525.5</v>
      </c>
      <c r="G943" s="41">
        <v>100</v>
      </c>
      <c r="H943" s="50">
        <f t="shared" si="216"/>
        <v>427525.5</v>
      </c>
      <c r="I943" s="50">
        <f t="shared" si="215"/>
        <v>0</v>
      </c>
      <c r="J943" s="50">
        <f t="shared" si="212"/>
        <v>675.39573459715643</v>
      </c>
      <c r="K943" s="50">
        <f t="shared" si="217"/>
        <v>1722.375804778075</v>
      </c>
      <c r="L943" s="50">
        <f t="shared" si="218"/>
        <v>1777615.1523959667</v>
      </c>
      <c r="M943" s="50"/>
      <c r="N943" s="50">
        <f t="shared" si="205"/>
        <v>1777615.1523959667</v>
      </c>
      <c r="O943" s="114"/>
      <c r="P943" s="95"/>
      <c r="Q943" s="95"/>
      <c r="R943" s="33"/>
      <c r="S943" s="33"/>
    </row>
    <row r="944" spans="1:19" s="31" customFormat="1" x14ac:dyDescent="0.25">
      <c r="A944" s="35"/>
      <c r="B944" s="51" t="s">
        <v>644</v>
      </c>
      <c r="C944" s="35">
        <v>4</v>
      </c>
      <c r="D944" s="55">
        <v>41.298199999999994</v>
      </c>
      <c r="E944" s="102">
        <v>1179</v>
      </c>
      <c r="F944" s="191">
        <v>735737.4</v>
      </c>
      <c r="G944" s="41">
        <v>100</v>
      </c>
      <c r="H944" s="50">
        <f t="shared" si="216"/>
        <v>735737.4</v>
      </c>
      <c r="I944" s="50">
        <f t="shared" si="215"/>
        <v>0</v>
      </c>
      <c r="J944" s="50">
        <f t="shared" si="212"/>
        <v>624.03511450381677</v>
      </c>
      <c r="K944" s="50">
        <f t="shared" si="217"/>
        <v>1773.7364248714148</v>
      </c>
      <c r="L944" s="50">
        <f t="shared" si="218"/>
        <v>2048491.6505392031</v>
      </c>
      <c r="M944" s="50"/>
      <c r="N944" s="50">
        <f t="shared" si="205"/>
        <v>2048491.6505392031</v>
      </c>
      <c r="O944" s="114"/>
      <c r="P944" s="95"/>
      <c r="Q944" s="95"/>
      <c r="R944" s="33"/>
      <c r="S944" s="33"/>
    </row>
    <row r="945" spans="1:19" s="31" customFormat="1" x14ac:dyDescent="0.25">
      <c r="A945" s="35"/>
      <c r="B945" s="51" t="s">
        <v>846</v>
      </c>
      <c r="C945" s="35">
        <v>4</v>
      </c>
      <c r="D945" s="55">
        <v>13.3012</v>
      </c>
      <c r="E945" s="102">
        <v>621</v>
      </c>
      <c r="F945" s="191">
        <v>490737.9</v>
      </c>
      <c r="G945" s="41">
        <v>100</v>
      </c>
      <c r="H945" s="50">
        <f t="shared" si="216"/>
        <v>490737.9</v>
      </c>
      <c r="I945" s="50">
        <f t="shared" si="215"/>
        <v>0</v>
      </c>
      <c r="J945" s="50">
        <f t="shared" si="212"/>
        <v>790.23816425120776</v>
      </c>
      <c r="K945" s="50">
        <f t="shared" si="217"/>
        <v>1607.5333751240237</v>
      </c>
      <c r="L945" s="50">
        <f t="shared" si="218"/>
        <v>1573569.6411271351</v>
      </c>
      <c r="M945" s="50"/>
      <c r="N945" s="50">
        <f t="shared" si="205"/>
        <v>1573569.6411271351</v>
      </c>
      <c r="O945" s="114"/>
      <c r="P945" s="95"/>
      <c r="Q945" s="95"/>
      <c r="R945" s="33"/>
      <c r="S945" s="33"/>
    </row>
    <row r="946" spans="1:19" s="31" customFormat="1" x14ac:dyDescent="0.25">
      <c r="A946" s="35"/>
      <c r="B946" s="51" t="s">
        <v>645</v>
      </c>
      <c r="C946" s="35">
        <v>4</v>
      </c>
      <c r="D946" s="55">
        <v>56.828500000000005</v>
      </c>
      <c r="E946" s="102">
        <v>1930</v>
      </c>
      <c r="F946" s="191">
        <v>2143975.5</v>
      </c>
      <c r="G946" s="41">
        <v>100</v>
      </c>
      <c r="H946" s="50">
        <f t="shared" si="216"/>
        <v>2143975.5</v>
      </c>
      <c r="I946" s="50">
        <f t="shared" si="215"/>
        <v>0</v>
      </c>
      <c r="J946" s="50">
        <f t="shared" si="212"/>
        <v>1110.8681347150259</v>
      </c>
      <c r="K946" s="50">
        <f t="shared" si="217"/>
        <v>1286.9034046602055</v>
      </c>
      <c r="L946" s="50">
        <f t="shared" si="218"/>
        <v>1977788.6744409958</v>
      </c>
      <c r="M946" s="50"/>
      <c r="N946" s="50">
        <f t="shared" si="205"/>
        <v>1977788.6744409958</v>
      </c>
      <c r="O946" s="114"/>
      <c r="P946" s="95"/>
      <c r="Q946" s="95"/>
      <c r="R946" s="33"/>
      <c r="S946" s="33"/>
    </row>
    <row r="947" spans="1:19" s="31" customFormat="1" x14ac:dyDescent="0.25">
      <c r="A947" s="35"/>
      <c r="B947" s="51" t="s">
        <v>646</v>
      </c>
      <c r="C947" s="35">
        <v>4</v>
      </c>
      <c r="D947" s="55">
        <v>28.1523</v>
      </c>
      <c r="E947" s="102">
        <v>563</v>
      </c>
      <c r="F947" s="191">
        <v>451281.7</v>
      </c>
      <c r="G947" s="41">
        <v>100</v>
      </c>
      <c r="H947" s="50">
        <f t="shared" si="216"/>
        <v>451281.7</v>
      </c>
      <c r="I947" s="50">
        <f t="shared" si="215"/>
        <v>0</v>
      </c>
      <c r="J947" s="50">
        <f t="shared" si="212"/>
        <v>801.56607460035525</v>
      </c>
      <c r="K947" s="50">
        <f t="shared" si="217"/>
        <v>1596.2054647748762</v>
      </c>
      <c r="L947" s="50">
        <f t="shared" si="218"/>
        <v>1636462.2531631552</v>
      </c>
      <c r="M947" s="50"/>
      <c r="N947" s="50">
        <f t="shared" si="205"/>
        <v>1636462.2531631552</v>
      </c>
      <c r="O947" s="114"/>
      <c r="P947" s="95"/>
      <c r="Q947" s="95"/>
      <c r="R947" s="33"/>
      <c r="S947" s="33"/>
    </row>
    <row r="948" spans="1:19" s="31" customFormat="1" x14ac:dyDescent="0.25">
      <c r="A948" s="35"/>
      <c r="B948" s="51" t="s">
        <v>647</v>
      </c>
      <c r="C948" s="35">
        <v>4</v>
      </c>
      <c r="D948" s="55">
        <v>25.659999999999997</v>
      </c>
      <c r="E948" s="102">
        <v>1008</v>
      </c>
      <c r="F948" s="191">
        <v>832566.9</v>
      </c>
      <c r="G948" s="41">
        <v>100</v>
      </c>
      <c r="H948" s="50">
        <f t="shared" si="216"/>
        <v>832566.9</v>
      </c>
      <c r="I948" s="50">
        <f t="shared" si="215"/>
        <v>0</v>
      </c>
      <c r="J948" s="50">
        <f t="shared" si="212"/>
        <v>825.95922619047622</v>
      </c>
      <c r="K948" s="50">
        <f t="shared" si="217"/>
        <v>1571.8123131847551</v>
      </c>
      <c r="L948" s="50">
        <f t="shared" si="218"/>
        <v>1737870.9698800673</v>
      </c>
      <c r="M948" s="50"/>
      <c r="N948" s="50">
        <f t="shared" si="205"/>
        <v>1737870.9698800673</v>
      </c>
      <c r="O948" s="114"/>
      <c r="P948" s="95"/>
      <c r="Q948" s="95"/>
      <c r="R948" s="33"/>
      <c r="S948" s="33"/>
    </row>
    <row r="949" spans="1:19" s="31" customFormat="1" x14ac:dyDescent="0.25">
      <c r="A949" s="35"/>
      <c r="B949" s="51" t="s">
        <v>620</v>
      </c>
      <c r="C949" s="35">
        <v>4</v>
      </c>
      <c r="D949" s="55">
        <v>21.178100000000001</v>
      </c>
      <c r="E949" s="102">
        <v>303</v>
      </c>
      <c r="F949" s="191">
        <v>127866.4</v>
      </c>
      <c r="G949" s="41">
        <v>100</v>
      </c>
      <c r="H949" s="50">
        <f t="shared" si="216"/>
        <v>127866.4</v>
      </c>
      <c r="I949" s="50">
        <f t="shared" si="215"/>
        <v>0</v>
      </c>
      <c r="J949" s="50">
        <f t="shared" si="212"/>
        <v>422.00132013201318</v>
      </c>
      <c r="K949" s="50">
        <f t="shared" si="217"/>
        <v>1975.7702192432182</v>
      </c>
      <c r="L949" s="50">
        <f t="shared" si="218"/>
        <v>1822316.6831330231</v>
      </c>
      <c r="M949" s="50"/>
      <c r="N949" s="50">
        <f t="shared" si="205"/>
        <v>1822316.6831330231</v>
      </c>
      <c r="O949" s="114"/>
      <c r="P949" s="95"/>
      <c r="Q949" s="95"/>
      <c r="R949" s="33"/>
      <c r="S949" s="33"/>
    </row>
    <row r="950" spans="1:19" s="31" customFormat="1" x14ac:dyDescent="0.25">
      <c r="A950" s="35"/>
      <c r="B950" s="51" t="s">
        <v>166</v>
      </c>
      <c r="C950" s="35">
        <v>3</v>
      </c>
      <c r="D950" s="55">
        <v>112.4183</v>
      </c>
      <c r="E950" s="102">
        <v>11784</v>
      </c>
      <c r="F950" s="191">
        <v>39786804.200000003</v>
      </c>
      <c r="G950" s="41">
        <v>50</v>
      </c>
      <c r="H950" s="50">
        <f t="shared" si="216"/>
        <v>19893402.100000001</v>
      </c>
      <c r="I950" s="50">
        <f t="shared" si="215"/>
        <v>19893402.100000001</v>
      </c>
      <c r="J950" s="50">
        <f t="shared" si="212"/>
        <v>3376.3411575016976</v>
      </c>
      <c r="K950" s="50">
        <f t="shared" si="217"/>
        <v>-978.56961812646614</v>
      </c>
      <c r="L950" s="50">
        <f t="shared" si="218"/>
        <v>4288195.2987248404</v>
      </c>
      <c r="M950" s="50"/>
      <c r="N950" s="50">
        <f t="shared" si="205"/>
        <v>4288195.2987248404</v>
      </c>
      <c r="O950" s="114"/>
      <c r="P950" s="95"/>
      <c r="Q950" s="95"/>
      <c r="R950" s="33"/>
      <c r="S950" s="33"/>
    </row>
    <row r="951" spans="1:19" s="31" customFormat="1" x14ac:dyDescent="0.25">
      <c r="A951" s="35"/>
      <c r="B951" s="51" t="s">
        <v>648</v>
      </c>
      <c r="C951" s="35">
        <v>4</v>
      </c>
      <c r="D951" s="55">
        <v>81.494199999999992</v>
      </c>
      <c r="E951" s="102">
        <v>3931</v>
      </c>
      <c r="F951" s="191">
        <v>4316189.5</v>
      </c>
      <c r="G951" s="41">
        <v>100</v>
      </c>
      <c r="H951" s="50">
        <f t="shared" si="216"/>
        <v>4316189.5</v>
      </c>
      <c r="I951" s="50">
        <f t="shared" si="215"/>
        <v>0</v>
      </c>
      <c r="J951" s="50">
        <f t="shared" si="212"/>
        <v>1097.9876621724752</v>
      </c>
      <c r="K951" s="50">
        <f t="shared" si="217"/>
        <v>1299.7838772027562</v>
      </c>
      <c r="L951" s="50">
        <f t="shared" si="218"/>
        <v>2750123.2693574447</v>
      </c>
      <c r="M951" s="50"/>
      <c r="N951" s="50">
        <f t="shared" si="205"/>
        <v>2750123.2693574447</v>
      </c>
      <c r="O951" s="114"/>
      <c r="P951" s="95"/>
      <c r="Q951" s="95"/>
      <c r="R951" s="33"/>
      <c r="S951" s="33"/>
    </row>
    <row r="952" spans="1:19" s="31" customFormat="1" x14ac:dyDescent="0.25">
      <c r="A952" s="35"/>
      <c r="B952" s="51" t="s">
        <v>191</v>
      </c>
      <c r="C952" s="35">
        <v>4</v>
      </c>
      <c r="D952" s="55">
        <v>86.251200000000011</v>
      </c>
      <c r="E952" s="102">
        <v>2888</v>
      </c>
      <c r="F952" s="191">
        <v>4053248.7</v>
      </c>
      <c r="G952" s="41">
        <v>100</v>
      </c>
      <c r="H952" s="50">
        <f t="shared" si="216"/>
        <v>4053248.7</v>
      </c>
      <c r="I952" s="50">
        <f t="shared" si="215"/>
        <v>0</v>
      </c>
      <c r="J952" s="50">
        <f t="shared" si="212"/>
        <v>1403.4794667590029</v>
      </c>
      <c r="K952" s="50">
        <f t="shared" si="217"/>
        <v>994.29207261622855</v>
      </c>
      <c r="L952" s="50">
        <f t="shared" si="218"/>
        <v>2211925.9898751234</v>
      </c>
      <c r="M952" s="50"/>
      <c r="N952" s="50">
        <f t="shared" si="205"/>
        <v>2211925.9898751234</v>
      </c>
      <c r="O952" s="114"/>
      <c r="P952" s="95"/>
      <c r="Q952" s="95"/>
      <c r="R952" s="33"/>
      <c r="S952" s="33"/>
    </row>
    <row r="953" spans="1:19" s="31" customFormat="1" x14ac:dyDescent="0.25">
      <c r="A953" s="35"/>
      <c r="B953" s="51" t="s">
        <v>649</v>
      </c>
      <c r="C953" s="35">
        <v>4</v>
      </c>
      <c r="D953" s="55">
        <v>33.105499999999999</v>
      </c>
      <c r="E953" s="102">
        <v>1192</v>
      </c>
      <c r="F953" s="191">
        <v>2387497.1</v>
      </c>
      <c r="G953" s="41">
        <v>100</v>
      </c>
      <c r="H953" s="50">
        <f t="shared" si="216"/>
        <v>2387497.1</v>
      </c>
      <c r="I953" s="50">
        <f t="shared" si="215"/>
        <v>0</v>
      </c>
      <c r="J953" s="50">
        <f t="shared" si="212"/>
        <v>2002.9338087248323</v>
      </c>
      <c r="K953" s="50">
        <f t="shared" si="217"/>
        <v>394.83773065039918</v>
      </c>
      <c r="L953" s="50">
        <f t="shared" si="218"/>
        <v>885266.53668637422</v>
      </c>
      <c r="M953" s="50"/>
      <c r="N953" s="50">
        <f t="shared" si="205"/>
        <v>885266.53668637422</v>
      </c>
      <c r="O953" s="114"/>
      <c r="P953" s="95"/>
      <c r="Q953" s="95"/>
      <c r="R953" s="33"/>
      <c r="S953" s="33"/>
    </row>
    <row r="954" spans="1:19" s="31" customFormat="1" x14ac:dyDescent="0.25">
      <c r="A954" s="35"/>
      <c r="B954" s="4"/>
      <c r="C954" s="4"/>
      <c r="D954" s="55">
        <v>0</v>
      </c>
      <c r="E954" s="104"/>
      <c r="F954" s="42"/>
      <c r="G954" s="41"/>
      <c r="H954" s="42"/>
      <c r="I954" s="32"/>
      <c r="J954" s="32"/>
      <c r="K954" s="50"/>
      <c r="L954" s="50"/>
      <c r="M954" s="50"/>
      <c r="N954" s="50"/>
      <c r="O954" s="114"/>
      <c r="P954" s="95"/>
      <c r="Q954" s="95"/>
      <c r="R954" s="33"/>
      <c r="S954" s="33"/>
    </row>
    <row r="955" spans="1:19" s="31" customFormat="1" x14ac:dyDescent="0.25">
      <c r="A955" s="30" t="s">
        <v>650</v>
      </c>
      <c r="B955" s="43" t="s">
        <v>2</v>
      </c>
      <c r="C955" s="44"/>
      <c r="D955" s="3">
        <v>848.61710000000016</v>
      </c>
      <c r="E955" s="105">
        <f>E956</f>
        <v>41613</v>
      </c>
      <c r="F955" s="37">
        <f t="shared" ref="F955" si="219">F957</f>
        <v>0</v>
      </c>
      <c r="G955" s="37"/>
      <c r="H955" s="37">
        <f>H957</f>
        <v>5853844.625</v>
      </c>
      <c r="I955" s="37">
        <f>I957</f>
        <v>-5853844.625</v>
      </c>
      <c r="J955" s="37"/>
      <c r="K955" s="50"/>
      <c r="L955" s="50"/>
      <c r="M955" s="46">
        <f>M957</f>
        <v>20342555.26262283</v>
      </c>
      <c r="N955" s="37">
        <f t="shared" si="205"/>
        <v>20342555.26262283</v>
      </c>
      <c r="O955" s="114"/>
      <c r="P955" s="95"/>
      <c r="Q955" s="95"/>
      <c r="R955" s="33"/>
      <c r="S955" s="33"/>
    </row>
    <row r="956" spans="1:19" s="31" customFormat="1" x14ac:dyDescent="0.25">
      <c r="A956" s="30" t="s">
        <v>650</v>
      </c>
      <c r="B956" s="43" t="s">
        <v>3</v>
      </c>
      <c r="C956" s="44"/>
      <c r="D956" s="3">
        <v>848.61710000000016</v>
      </c>
      <c r="E956" s="105">
        <f>SUM(E958:E988)</f>
        <v>41613</v>
      </c>
      <c r="F956" s="37">
        <f t="shared" ref="F956" si="220">SUM(F958:F988)</f>
        <v>52441770.79999999</v>
      </c>
      <c r="G956" s="37"/>
      <c r="H956" s="37">
        <f>SUM(H958:H988)</f>
        <v>40734081.54999999</v>
      </c>
      <c r="I956" s="37">
        <f>SUM(I958:I988)</f>
        <v>11707689.25</v>
      </c>
      <c r="J956" s="37"/>
      <c r="K956" s="50"/>
      <c r="L956" s="37">
        <f>SUM(L958:L988)</f>
        <v>58022603.878693186</v>
      </c>
      <c r="M956" s="50"/>
      <c r="N956" s="37">
        <f t="shared" si="205"/>
        <v>58022603.878693186</v>
      </c>
      <c r="O956" s="114"/>
      <c r="P956" s="95"/>
      <c r="Q956" s="95"/>
      <c r="R956" s="33"/>
      <c r="S956" s="33"/>
    </row>
    <row r="957" spans="1:19" s="31" customFormat="1" x14ac:dyDescent="0.25">
      <c r="A957" s="35"/>
      <c r="B957" s="51" t="s">
        <v>26</v>
      </c>
      <c r="C957" s="35">
        <v>2</v>
      </c>
      <c r="D957" s="55">
        <v>0</v>
      </c>
      <c r="E957" s="108"/>
      <c r="F957" s="50"/>
      <c r="G957" s="41">
        <v>25</v>
      </c>
      <c r="H957" s="50">
        <f>F983*G957/100</f>
        <v>5853844.625</v>
      </c>
      <c r="I957" s="50">
        <f t="shared" ref="I957:I988" si="221">F957-H957</f>
        <v>-5853844.625</v>
      </c>
      <c r="J957" s="50"/>
      <c r="K957" s="50"/>
      <c r="L957" s="50"/>
      <c r="M957" s="50">
        <f>($L$7*$L$8*E955/$L$10)+($L$7*$L$9*D955/$L$11)</f>
        <v>20342555.26262283</v>
      </c>
      <c r="N957" s="50">
        <f t="shared" si="205"/>
        <v>20342555.26262283</v>
      </c>
      <c r="O957" s="114"/>
      <c r="P957" s="95"/>
      <c r="Q957" s="95"/>
      <c r="R957" s="33"/>
      <c r="S957" s="33"/>
    </row>
    <row r="958" spans="1:19" s="31" customFormat="1" x14ac:dyDescent="0.25">
      <c r="A958" s="35"/>
      <c r="B958" s="51" t="s">
        <v>651</v>
      </c>
      <c r="C958" s="35">
        <v>4</v>
      </c>
      <c r="D958" s="55">
        <v>30.130800000000001</v>
      </c>
      <c r="E958" s="102">
        <v>2374</v>
      </c>
      <c r="F958" s="192">
        <v>1365135.5</v>
      </c>
      <c r="G958" s="41">
        <v>100</v>
      </c>
      <c r="H958" s="50">
        <f t="shared" ref="H958:H988" si="222">F958*G958/100</f>
        <v>1365135.5</v>
      </c>
      <c r="I958" s="50">
        <f t="shared" si="221"/>
        <v>0</v>
      </c>
      <c r="J958" s="50">
        <f t="shared" si="212"/>
        <v>575.03601516427966</v>
      </c>
      <c r="K958" s="50">
        <f t="shared" ref="K958:K988" si="223">$J$11*$J$19-J958</f>
        <v>1822.7355242109518</v>
      </c>
      <c r="L958" s="50">
        <f t="shared" ref="L958:L988" si="224">IF(K958&gt;0,$J$7*$J$8*(K958/$K$19),0)+$J$7*$J$9*(E958/$E$19)+$J$7*$J$10*(D958/$D$19)</f>
        <v>2386557.3255384937</v>
      </c>
      <c r="M958" s="50"/>
      <c r="N958" s="50">
        <f t="shared" si="205"/>
        <v>2386557.3255384937</v>
      </c>
      <c r="O958" s="114"/>
      <c r="P958" s="95"/>
      <c r="Q958" s="95"/>
      <c r="R958" s="33"/>
      <c r="S958" s="33"/>
    </row>
    <row r="959" spans="1:19" s="31" customFormat="1" x14ac:dyDescent="0.25">
      <c r="A959" s="35"/>
      <c r="B959" s="51" t="s">
        <v>652</v>
      </c>
      <c r="C959" s="35">
        <v>4</v>
      </c>
      <c r="D959" s="55">
        <v>9.8484999999999996</v>
      </c>
      <c r="E959" s="102">
        <v>365</v>
      </c>
      <c r="F959" s="192">
        <v>135619.5</v>
      </c>
      <c r="G959" s="41">
        <v>100</v>
      </c>
      <c r="H959" s="50">
        <f t="shared" si="222"/>
        <v>135619.5</v>
      </c>
      <c r="I959" s="50">
        <f t="shared" si="221"/>
        <v>0</v>
      </c>
      <c r="J959" s="50">
        <f t="shared" si="212"/>
        <v>371.56027397260272</v>
      </c>
      <c r="K959" s="50">
        <f t="shared" si="223"/>
        <v>2026.2112654026287</v>
      </c>
      <c r="L959" s="50">
        <f t="shared" si="224"/>
        <v>1813652.8561098638</v>
      </c>
      <c r="M959" s="50"/>
      <c r="N959" s="50">
        <f t="shared" si="205"/>
        <v>1813652.8561098638</v>
      </c>
      <c r="O959" s="114"/>
      <c r="P959" s="95"/>
      <c r="Q959" s="95"/>
      <c r="R959" s="33"/>
      <c r="S959" s="33"/>
    </row>
    <row r="960" spans="1:19" s="31" customFormat="1" x14ac:dyDescent="0.25">
      <c r="A960" s="35"/>
      <c r="B960" s="51" t="s">
        <v>653</v>
      </c>
      <c r="C960" s="35">
        <v>4</v>
      </c>
      <c r="D960" s="55">
        <v>38.0657</v>
      </c>
      <c r="E960" s="102">
        <v>1699</v>
      </c>
      <c r="F960" s="192">
        <v>1860573.8</v>
      </c>
      <c r="G960" s="41">
        <v>100</v>
      </c>
      <c r="H960" s="50">
        <f t="shared" si="222"/>
        <v>1860573.8</v>
      </c>
      <c r="I960" s="50">
        <f t="shared" si="221"/>
        <v>0</v>
      </c>
      <c r="J960" s="50">
        <f t="shared" si="212"/>
        <v>1095.0993525603296</v>
      </c>
      <c r="K960" s="50">
        <f t="shared" si="223"/>
        <v>1302.6721868149018</v>
      </c>
      <c r="L960" s="50">
        <f t="shared" si="224"/>
        <v>1806343.9961650583</v>
      </c>
      <c r="M960" s="50"/>
      <c r="N960" s="50">
        <f t="shared" si="205"/>
        <v>1806343.9961650583</v>
      </c>
      <c r="O960" s="114"/>
      <c r="P960" s="95"/>
      <c r="Q960" s="95"/>
      <c r="R960" s="33"/>
      <c r="S960" s="33"/>
    </row>
    <row r="961" spans="1:19" s="31" customFormat="1" x14ac:dyDescent="0.25">
      <c r="A961" s="35"/>
      <c r="B961" s="51" t="s">
        <v>845</v>
      </c>
      <c r="C961" s="35">
        <v>4</v>
      </c>
      <c r="D961" s="55">
        <v>24.287399999999998</v>
      </c>
      <c r="E961" s="102">
        <v>1076</v>
      </c>
      <c r="F961" s="192">
        <v>1869623.1</v>
      </c>
      <c r="G961" s="41">
        <v>100</v>
      </c>
      <c r="H961" s="50">
        <f t="shared" si="222"/>
        <v>1869623.1</v>
      </c>
      <c r="I961" s="50">
        <f t="shared" si="221"/>
        <v>0</v>
      </c>
      <c r="J961" s="50">
        <f t="shared" si="212"/>
        <v>1737.5679368029741</v>
      </c>
      <c r="K961" s="50">
        <f t="shared" si="223"/>
        <v>660.2036025722573</v>
      </c>
      <c r="L961" s="50">
        <f t="shared" si="224"/>
        <v>1011496.7412418711</v>
      </c>
      <c r="M961" s="50"/>
      <c r="N961" s="50">
        <f t="shared" si="205"/>
        <v>1011496.7412418711</v>
      </c>
      <c r="O961" s="114"/>
      <c r="P961" s="95"/>
      <c r="Q961" s="95"/>
      <c r="R961" s="33"/>
      <c r="S961" s="33"/>
    </row>
    <row r="962" spans="1:19" s="31" customFormat="1" x14ac:dyDescent="0.25">
      <c r="A962" s="35"/>
      <c r="B962" s="51" t="s">
        <v>654</v>
      </c>
      <c r="C962" s="35">
        <v>4</v>
      </c>
      <c r="D962" s="55">
        <v>42.367100000000008</v>
      </c>
      <c r="E962" s="102">
        <v>1981</v>
      </c>
      <c r="F962" s="192">
        <v>2198938.1</v>
      </c>
      <c r="G962" s="41">
        <v>100</v>
      </c>
      <c r="H962" s="50">
        <f t="shared" si="222"/>
        <v>2198938.1</v>
      </c>
      <c r="I962" s="50">
        <f t="shared" si="221"/>
        <v>0</v>
      </c>
      <c r="J962" s="50">
        <f t="shared" si="212"/>
        <v>1110.0141847551743</v>
      </c>
      <c r="K962" s="50">
        <f t="shared" si="223"/>
        <v>1287.7573546200572</v>
      </c>
      <c r="L962" s="50">
        <f t="shared" si="224"/>
        <v>1906620.4508790539</v>
      </c>
      <c r="M962" s="50"/>
      <c r="N962" s="50">
        <f t="shared" ref="N962:N1025" si="225">L962+M962</f>
        <v>1906620.4508790539</v>
      </c>
      <c r="O962" s="114"/>
      <c r="P962" s="95"/>
      <c r="Q962" s="95"/>
      <c r="R962" s="33"/>
      <c r="S962" s="33"/>
    </row>
    <row r="963" spans="1:19" s="31" customFormat="1" x14ac:dyDescent="0.25">
      <c r="A963" s="35"/>
      <c r="B963" s="51" t="s">
        <v>746</v>
      </c>
      <c r="C963" s="35">
        <v>4</v>
      </c>
      <c r="D963" s="55">
        <v>11.079700000000001</v>
      </c>
      <c r="E963" s="102">
        <v>438</v>
      </c>
      <c r="F963" s="192">
        <v>336837.9</v>
      </c>
      <c r="G963" s="41">
        <v>100</v>
      </c>
      <c r="H963" s="50">
        <f t="shared" si="222"/>
        <v>336837.9</v>
      </c>
      <c r="I963" s="50">
        <f t="shared" si="221"/>
        <v>0</v>
      </c>
      <c r="J963" s="50">
        <f t="shared" si="212"/>
        <v>769.03630136986305</v>
      </c>
      <c r="K963" s="50">
        <f t="shared" si="223"/>
        <v>1628.7352380053685</v>
      </c>
      <c r="L963" s="50">
        <f t="shared" si="224"/>
        <v>1521283.4085505893</v>
      </c>
      <c r="M963" s="50"/>
      <c r="N963" s="50">
        <f t="shared" si="225"/>
        <v>1521283.4085505893</v>
      </c>
      <c r="O963" s="114"/>
      <c r="P963" s="95"/>
      <c r="Q963" s="95"/>
      <c r="R963" s="33"/>
      <c r="S963" s="33"/>
    </row>
    <row r="964" spans="1:19" s="31" customFormat="1" x14ac:dyDescent="0.25">
      <c r="A964" s="35"/>
      <c r="B964" s="51" t="s">
        <v>655</v>
      </c>
      <c r="C964" s="35">
        <v>4</v>
      </c>
      <c r="D964" s="55">
        <v>28.427099999999999</v>
      </c>
      <c r="E964" s="102">
        <v>1552</v>
      </c>
      <c r="F964" s="192">
        <v>903823.2</v>
      </c>
      <c r="G964" s="41">
        <v>100</v>
      </c>
      <c r="H964" s="50">
        <f t="shared" si="222"/>
        <v>903823.2</v>
      </c>
      <c r="I964" s="50">
        <f t="shared" si="221"/>
        <v>0</v>
      </c>
      <c r="J964" s="50">
        <f t="shared" si="212"/>
        <v>582.36030927835054</v>
      </c>
      <c r="K964" s="50">
        <f t="shared" si="223"/>
        <v>1815.4112300968809</v>
      </c>
      <c r="L964" s="50">
        <f t="shared" si="224"/>
        <v>2118624.1539365109</v>
      </c>
      <c r="M964" s="50"/>
      <c r="N964" s="50">
        <f t="shared" si="225"/>
        <v>2118624.1539365109</v>
      </c>
      <c r="O964" s="114"/>
      <c r="P964" s="95"/>
      <c r="Q964" s="95"/>
      <c r="R964" s="33"/>
      <c r="S964" s="33"/>
    </row>
    <row r="965" spans="1:19" s="31" customFormat="1" x14ac:dyDescent="0.25">
      <c r="A965" s="35"/>
      <c r="B965" s="51" t="s">
        <v>656</v>
      </c>
      <c r="C965" s="35">
        <v>4</v>
      </c>
      <c r="D965" s="55">
        <v>43.249399999999994</v>
      </c>
      <c r="E965" s="102">
        <v>2034</v>
      </c>
      <c r="F965" s="192">
        <v>1576626.8</v>
      </c>
      <c r="G965" s="41">
        <v>100</v>
      </c>
      <c r="H965" s="50">
        <f t="shared" si="222"/>
        <v>1576626.8</v>
      </c>
      <c r="I965" s="50">
        <f t="shared" si="221"/>
        <v>0</v>
      </c>
      <c r="J965" s="50">
        <f t="shared" si="212"/>
        <v>775.13608652900689</v>
      </c>
      <c r="K965" s="50">
        <f t="shared" si="223"/>
        <v>1622.6354528462246</v>
      </c>
      <c r="L965" s="50">
        <f t="shared" si="224"/>
        <v>2199616.777721623</v>
      </c>
      <c r="M965" s="50"/>
      <c r="N965" s="50">
        <f t="shared" si="225"/>
        <v>2199616.777721623</v>
      </c>
      <c r="O965" s="114"/>
      <c r="P965" s="95"/>
      <c r="Q965" s="95"/>
      <c r="R965" s="33"/>
      <c r="S965" s="33"/>
    </row>
    <row r="966" spans="1:19" s="31" customFormat="1" x14ac:dyDescent="0.25">
      <c r="A966" s="35"/>
      <c r="B966" s="51" t="s">
        <v>657</v>
      </c>
      <c r="C966" s="35">
        <v>4</v>
      </c>
      <c r="D966" s="55">
        <v>18.318599999999996</v>
      </c>
      <c r="E966" s="102">
        <v>751</v>
      </c>
      <c r="F966" s="192">
        <v>650864.6</v>
      </c>
      <c r="G966" s="41">
        <v>100</v>
      </c>
      <c r="H966" s="50">
        <f t="shared" si="222"/>
        <v>650864.6</v>
      </c>
      <c r="I966" s="50">
        <f t="shared" si="221"/>
        <v>0</v>
      </c>
      <c r="J966" s="50">
        <f t="shared" si="212"/>
        <v>866.66391478029288</v>
      </c>
      <c r="K966" s="50">
        <f t="shared" si="223"/>
        <v>1531.1076245949384</v>
      </c>
      <c r="L966" s="50">
        <f t="shared" si="224"/>
        <v>1581778.8707597728</v>
      </c>
      <c r="M966" s="50"/>
      <c r="N966" s="50">
        <f t="shared" si="225"/>
        <v>1581778.8707597728</v>
      </c>
      <c r="O966" s="114"/>
      <c r="P966" s="95"/>
      <c r="Q966" s="95"/>
      <c r="R966" s="33"/>
      <c r="S966" s="33"/>
    </row>
    <row r="967" spans="1:19" s="31" customFormat="1" x14ac:dyDescent="0.25">
      <c r="A967" s="35"/>
      <c r="B967" s="51" t="s">
        <v>658</v>
      </c>
      <c r="C967" s="35">
        <v>4</v>
      </c>
      <c r="D967" s="55">
        <v>7.3487</v>
      </c>
      <c r="E967" s="102">
        <v>363</v>
      </c>
      <c r="F967" s="192">
        <v>143554.4</v>
      </c>
      <c r="G967" s="41">
        <v>100</v>
      </c>
      <c r="H967" s="50">
        <f t="shared" si="222"/>
        <v>143554.4</v>
      </c>
      <c r="I967" s="50">
        <f t="shared" si="221"/>
        <v>0</v>
      </c>
      <c r="J967" s="50">
        <f t="shared" si="212"/>
        <v>395.46666666666664</v>
      </c>
      <c r="K967" s="50">
        <f t="shared" si="223"/>
        <v>2002.3048727085647</v>
      </c>
      <c r="L967" s="50">
        <f t="shared" si="224"/>
        <v>1778542.295236964</v>
      </c>
      <c r="M967" s="50"/>
      <c r="N967" s="50">
        <f t="shared" si="225"/>
        <v>1778542.295236964</v>
      </c>
      <c r="O967" s="114"/>
      <c r="P967" s="95"/>
      <c r="Q967" s="95"/>
      <c r="R967" s="33"/>
      <c r="S967" s="33"/>
    </row>
    <row r="968" spans="1:19" s="31" customFormat="1" x14ac:dyDescent="0.25">
      <c r="A968" s="35"/>
      <c r="B968" s="51" t="s">
        <v>659</v>
      </c>
      <c r="C968" s="35">
        <v>4</v>
      </c>
      <c r="D968" s="55">
        <v>13.711099999999998</v>
      </c>
      <c r="E968" s="102">
        <v>828</v>
      </c>
      <c r="F968" s="192">
        <v>966757</v>
      </c>
      <c r="G968" s="41">
        <v>100</v>
      </c>
      <c r="H968" s="50">
        <f t="shared" si="222"/>
        <v>966757</v>
      </c>
      <c r="I968" s="50">
        <f t="shared" si="221"/>
        <v>0</v>
      </c>
      <c r="J968" s="50">
        <f t="shared" si="212"/>
        <v>1167.5809178743962</v>
      </c>
      <c r="K968" s="50">
        <f t="shared" si="223"/>
        <v>1230.1906215008353</v>
      </c>
      <c r="L968" s="50">
        <f t="shared" si="224"/>
        <v>1333580.8713262724</v>
      </c>
      <c r="M968" s="50"/>
      <c r="N968" s="50">
        <f t="shared" si="225"/>
        <v>1333580.8713262724</v>
      </c>
      <c r="O968" s="114"/>
      <c r="P968" s="95"/>
      <c r="Q968" s="95"/>
      <c r="R968" s="33"/>
      <c r="S968" s="33"/>
    </row>
    <row r="969" spans="1:19" s="31" customFormat="1" x14ac:dyDescent="0.25">
      <c r="A969" s="35"/>
      <c r="B969" s="51" t="s">
        <v>660</v>
      </c>
      <c r="C969" s="35">
        <v>4</v>
      </c>
      <c r="D969" s="55">
        <v>24.288400000000003</v>
      </c>
      <c r="E969" s="102">
        <v>667</v>
      </c>
      <c r="F969" s="192">
        <v>464304.5</v>
      </c>
      <c r="G969" s="41">
        <v>100</v>
      </c>
      <c r="H969" s="50">
        <f t="shared" si="222"/>
        <v>464304.5</v>
      </c>
      <c r="I969" s="50">
        <f t="shared" si="221"/>
        <v>0</v>
      </c>
      <c r="J969" s="50">
        <f t="shared" si="212"/>
        <v>696.10869565217388</v>
      </c>
      <c r="K969" s="50">
        <f t="shared" si="223"/>
        <v>1701.6628437230574</v>
      </c>
      <c r="L969" s="50">
        <f t="shared" si="224"/>
        <v>1730410.9471730241</v>
      </c>
      <c r="M969" s="50"/>
      <c r="N969" s="50">
        <f t="shared" si="225"/>
        <v>1730410.9471730241</v>
      </c>
      <c r="O969" s="114"/>
      <c r="P969" s="95"/>
      <c r="Q969" s="95"/>
      <c r="R969" s="33"/>
      <c r="S969" s="33"/>
    </row>
    <row r="970" spans="1:19" s="31" customFormat="1" x14ac:dyDescent="0.25">
      <c r="A970" s="35"/>
      <c r="B970" s="51" t="s">
        <v>661</v>
      </c>
      <c r="C970" s="35">
        <v>4</v>
      </c>
      <c r="D970" s="55">
        <v>47.174100000000003</v>
      </c>
      <c r="E970" s="102">
        <v>1827</v>
      </c>
      <c r="F970" s="192">
        <v>860308.7</v>
      </c>
      <c r="G970" s="41">
        <v>100</v>
      </c>
      <c r="H970" s="50">
        <f t="shared" si="222"/>
        <v>860308.7</v>
      </c>
      <c r="I970" s="50">
        <f t="shared" si="221"/>
        <v>0</v>
      </c>
      <c r="J970" s="50">
        <f t="shared" si="212"/>
        <v>470.8859879584017</v>
      </c>
      <c r="K970" s="50">
        <f t="shared" si="223"/>
        <v>1926.8855514168297</v>
      </c>
      <c r="L970" s="50">
        <f t="shared" si="224"/>
        <v>2406581.0121876067</v>
      </c>
      <c r="M970" s="50"/>
      <c r="N970" s="50">
        <f t="shared" si="225"/>
        <v>2406581.0121876067</v>
      </c>
      <c r="O970" s="114"/>
      <c r="P970" s="95"/>
      <c r="Q970" s="95"/>
      <c r="R970" s="33"/>
      <c r="S970" s="33"/>
    </row>
    <row r="971" spans="1:19" s="31" customFormat="1" x14ac:dyDescent="0.25">
      <c r="A971" s="35"/>
      <c r="B971" s="51" t="s">
        <v>662</v>
      </c>
      <c r="C971" s="35">
        <v>4</v>
      </c>
      <c r="D971" s="55">
        <v>23.889099999999996</v>
      </c>
      <c r="E971" s="102">
        <v>991</v>
      </c>
      <c r="F971" s="192">
        <v>501459.1</v>
      </c>
      <c r="G971" s="41">
        <v>100</v>
      </c>
      <c r="H971" s="50">
        <f t="shared" si="222"/>
        <v>501459.1</v>
      </c>
      <c r="I971" s="50">
        <f t="shared" si="221"/>
        <v>0</v>
      </c>
      <c r="J971" s="50">
        <f t="shared" si="212"/>
        <v>506.0132189707366</v>
      </c>
      <c r="K971" s="50">
        <f t="shared" si="223"/>
        <v>1891.758320404495</v>
      </c>
      <c r="L971" s="50">
        <f t="shared" si="224"/>
        <v>1981281.6802588105</v>
      </c>
      <c r="M971" s="50"/>
      <c r="N971" s="50">
        <f t="shared" si="225"/>
        <v>1981281.6802588105</v>
      </c>
      <c r="O971" s="114"/>
      <c r="P971" s="95"/>
      <c r="Q971" s="95"/>
      <c r="R971" s="33"/>
      <c r="S971" s="33"/>
    </row>
    <row r="972" spans="1:19" s="31" customFormat="1" x14ac:dyDescent="0.25">
      <c r="A972" s="35"/>
      <c r="B972" s="51" t="s">
        <v>663</v>
      </c>
      <c r="C972" s="35">
        <v>4</v>
      </c>
      <c r="D972" s="55">
        <v>27.976399999999998</v>
      </c>
      <c r="E972" s="102">
        <v>1384</v>
      </c>
      <c r="F972" s="192">
        <v>885518.5</v>
      </c>
      <c r="G972" s="41">
        <v>100</v>
      </c>
      <c r="H972" s="50">
        <f t="shared" si="222"/>
        <v>885518.5</v>
      </c>
      <c r="I972" s="50">
        <f t="shared" si="221"/>
        <v>0</v>
      </c>
      <c r="J972" s="50">
        <f t="shared" si="212"/>
        <v>639.82550578034682</v>
      </c>
      <c r="K972" s="50">
        <f t="shared" si="223"/>
        <v>1757.9460335948847</v>
      </c>
      <c r="L972" s="50">
        <f t="shared" si="224"/>
        <v>2017879.7351631518</v>
      </c>
      <c r="M972" s="50"/>
      <c r="N972" s="50">
        <f t="shared" si="225"/>
        <v>2017879.7351631518</v>
      </c>
      <c r="O972" s="114"/>
      <c r="P972" s="95"/>
      <c r="Q972" s="95"/>
      <c r="R972" s="33"/>
      <c r="S972" s="33"/>
    </row>
    <row r="973" spans="1:19" s="31" customFormat="1" x14ac:dyDescent="0.25">
      <c r="A973" s="35"/>
      <c r="B973" s="51" t="s">
        <v>382</v>
      </c>
      <c r="C973" s="35">
        <v>4</v>
      </c>
      <c r="D973" s="55">
        <v>21.558200000000003</v>
      </c>
      <c r="E973" s="102">
        <v>1275</v>
      </c>
      <c r="F973" s="192">
        <v>551878.80000000005</v>
      </c>
      <c r="G973" s="41">
        <v>100</v>
      </c>
      <c r="H973" s="50">
        <f t="shared" si="222"/>
        <v>551878.80000000005</v>
      </c>
      <c r="I973" s="50">
        <f t="shared" si="221"/>
        <v>0</v>
      </c>
      <c r="J973" s="50">
        <f t="shared" si="212"/>
        <v>432.84611764705886</v>
      </c>
      <c r="K973" s="50">
        <f t="shared" si="223"/>
        <v>1964.9254217281725</v>
      </c>
      <c r="L973" s="50">
        <f t="shared" si="224"/>
        <v>2113445.7560573136</v>
      </c>
      <c r="M973" s="50"/>
      <c r="N973" s="50">
        <f t="shared" si="225"/>
        <v>2113445.7560573136</v>
      </c>
      <c r="O973" s="114"/>
      <c r="P973" s="95"/>
      <c r="Q973" s="95"/>
      <c r="R973" s="33"/>
      <c r="S973" s="33"/>
    </row>
    <row r="974" spans="1:19" s="31" customFormat="1" x14ac:dyDescent="0.25">
      <c r="A974" s="35"/>
      <c r="B974" s="51" t="s">
        <v>664</v>
      </c>
      <c r="C974" s="35">
        <v>4</v>
      </c>
      <c r="D974" s="55">
        <v>51.505799999999994</v>
      </c>
      <c r="E974" s="102">
        <v>2765</v>
      </c>
      <c r="F974" s="192">
        <v>2235208.2999999998</v>
      </c>
      <c r="G974" s="41">
        <v>100</v>
      </c>
      <c r="H974" s="50">
        <f t="shared" si="222"/>
        <v>2235208.2999999998</v>
      </c>
      <c r="I974" s="50">
        <f t="shared" si="221"/>
        <v>0</v>
      </c>
      <c r="J974" s="50">
        <f t="shared" si="212"/>
        <v>808.39359855334533</v>
      </c>
      <c r="K974" s="50">
        <f t="shared" si="223"/>
        <v>1589.3779408218861</v>
      </c>
      <c r="L974" s="50">
        <f t="shared" si="224"/>
        <v>2446430.2310906174</v>
      </c>
      <c r="M974" s="50"/>
      <c r="N974" s="50">
        <f t="shared" si="225"/>
        <v>2446430.2310906174</v>
      </c>
      <c r="O974" s="114"/>
      <c r="P974" s="95"/>
      <c r="Q974" s="95"/>
      <c r="R974" s="33"/>
      <c r="S974" s="33"/>
    </row>
    <row r="975" spans="1:19" s="31" customFormat="1" x14ac:dyDescent="0.25">
      <c r="A975" s="35"/>
      <c r="B975" s="51" t="s">
        <v>665</v>
      </c>
      <c r="C975" s="35">
        <v>4</v>
      </c>
      <c r="D975" s="55">
        <v>35.780799999999999</v>
      </c>
      <c r="E975" s="102">
        <v>1753</v>
      </c>
      <c r="F975" s="192">
        <v>1056075.6000000001</v>
      </c>
      <c r="G975" s="41">
        <v>100</v>
      </c>
      <c r="H975" s="50">
        <f t="shared" si="222"/>
        <v>1056075.6000000001</v>
      </c>
      <c r="I975" s="50">
        <f t="shared" si="221"/>
        <v>0</v>
      </c>
      <c r="J975" s="50">
        <f t="shared" si="212"/>
        <v>602.43901882487171</v>
      </c>
      <c r="K975" s="50">
        <f t="shared" si="223"/>
        <v>1795.3325205503597</v>
      </c>
      <c r="L975" s="50">
        <f t="shared" si="224"/>
        <v>2208376.6316022067</v>
      </c>
      <c r="M975" s="50"/>
      <c r="N975" s="50">
        <f t="shared" si="225"/>
        <v>2208376.6316022067</v>
      </c>
      <c r="O975" s="114"/>
      <c r="P975" s="95"/>
      <c r="Q975" s="95"/>
      <c r="R975" s="33"/>
      <c r="S975" s="33"/>
    </row>
    <row r="976" spans="1:19" s="31" customFormat="1" x14ac:dyDescent="0.25">
      <c r="A976" s="35"/>
      <c r="B976" s="51" t="s">
        <v>666</v>
      </c>
      <c r="C976" s="35">
        <v>4</v>
      </c>
      <c r="D976" s="55">
        <v>16.7667</v>
      </c>
      <c r="E976" s="102">
        <v>522</v>
      </c>
      <c r="F976" s="192">
        <v>327776.40000000002</v>
      </c>
      <c r="G976" s="41">
        <v>100</v>
      </c>
      <c r="H976" s="50">
        <f t="shared" si="222"/>
        <v>327776.40000000002</v>
      </c>
      <c r="I976" s="50">
        <f t="shared" si="221"/>
        <v>0</v>
      </c>
      <c r="J976" s="50">
        <f t="shared" si="212"/>
        <v>627.92413793103458</v>
      </c>
      <c r="K976" s="50">
        <f t="shared" si="223"/>
        <v>1769.8474014441967</v>
      </c>
      <c r="L976" s="50">
        <f t="shared" si="224"/>
        <v>1695780.6465045228</v>
      </c>
      <c r="M976" s="50"/>
      <c r="N976" s="50">
        <f t="shared" si="225"/>
        <v>1695780.6465045228</v>
      </c>
      <c r="O976" s="114"/>
      <c r="P976" s="95"/>
      <c r="Q976" s="95"/>
      <c r="R976" s="33"/>
      <c r="S976" s="33"/>
    </row>
    <row r="977" spans="1:19" s="31" customFormat="1" x14ac:dyDescent="0.25">
      <c r="A977" s="35"/>
      <c r="B977" s="51" t="s">
        <v>667</v>
      </c>
      <c r="C977" s="35">
        <v>4</v>
      </c>
      <c r="D977" s="55">
        <v>22.511600000000001</v>
      </c>
      <c r="E977" s="102">
        <v>566</v>
      </c>
      <c r="F977" s="192">
        <v>277490</v>
      </c>
      <c r="G977" s="41">
        <v>100</v>
      </c>
      <c r="H977" s="50">
        <f t="shared" si="222"/>
        <v>277490</v>
      </c>
      <c r="I977" s="50">
        <f t="shared" si="221"/>
        <v>0</v>
      </c>
      <c r="J977" s="50">
        <f t="shared" si="212"/>
        <v>490.26501766784452</v>
      </c>
      <c r="K977" s="50">
        <f t="shared" si="223"/>
        <v>1907.506521707387</v>
      </c>
      <c r="L977" s="50">
        <f t="shared" si="224"/>
        <v>1855581.5635121795</v>
      </c>
      <c r="M977" s="50"/>
      <c r="N977" s="50">
        <f t="shared" si="225"/>
        <v>1855581.5635121795</v>
      </c>
      <c r="O977" s="114"/>
      <c r="P977" s="95"/>
      <c r="Q977" s="95"/>
      <c r="R977" s="33"/>
      <c r="S977" s="33"/>
    </row>
    <row r="978" spans="1:19" s="31" customFormat="1" x14ac:dyDescent="0.25">
      <c r="A978" s="35"/>
      <c r="B978" s="51" t="s">
        <v>668</v>
      </c>
      <c r="C978" s="35">
        <v>4</v>
      </c>
      <c r="D978" s="55">
        <v>19.376600000000003</v>
      </c>
      <c r="E978" s="102">
        <v>779</v>
      </c>
      <c r="F978" s="192">
        <v>426871.4</v>
      </c>
      <c r="G978" s="41">
        <v>100</v>
      </c>
      <c r="H978" s="50">
        <f t="shared" si="222"/>
        <v>426871.4</v>
      </c>
      <c r="I978" s="50">
        <f t="shared" si="221"/>
        <v>0</v>
      </c>
      <c r="J978" s="50">
        <f t="shared" si="212"/>
        <v>547.97355584082163</v>
      </c>
      <c r="K978" s="50">
        <f t="shared" si="223"/>
        <v>1849.7979835344099</v>
      </c>
      <c r="L978" s="50">
        <f t="shared" si="224"/>
        <v>1855062.401073623</v>
      </c>
      <c r="M978" s="50"/>
      <c r="N978" s="50">
        <f t="shared" si="225"/>
        <v>1855062.401073623</v>
      </c>
      <c r="O978" s="114"/>
      <c r="P978" s="95"/>
      <c r="Q978" s="95"/>
      <c r="R978" s="33"/>
      <c r="S978" s="33"/>
    </row>
    <row r="979" spans="1:19" s="31" customFormat="1" x14ac:dyDescent="0.25">
      <c r="A979" s="35"/>
      <c r="B979" s="51" t="s">
        <v>847</v>
      </c>
      <c r="C979" s="35">
        <v>4</v>
      </c>
      <c r="D979" s="55">
        <v>21.063299999999998</v>
      </c>
      <c r="E979" s="102">
        <v>1163</v>
      </c>
      <c r="F979" s="192">
        <v>769209.2</v>
      </c>
      <c r="G979" s="41">
        <v>100</v>
      </c>
      <c r="H979" s="50">
        <f t="shared" si="222"/>
        <v>769209.2</v>
      </c>
      <c r="I979" s="50">
        <f t="shared" si="221"/>
        <v>0</v>
      </c>
      <c r="J979" s="50">
        <f t="shared" si="212"/>
        <v>661.40085984522784</v>
      </c>
      <c r="K979" s="50">
        <f t="shared" si="223"/>
        <v>1736.3706795300036</v>
      </c>
      <c r="L979" s="50">
        <f t="shared" si="224"/>
        <v>1890906.3957802465</v>
      </c>
      <c r="M979" s="50"/>
      <c r="N979" s="50">
        <f t="shared" si="225"/>
        <v>1890906.3957802465</v>
      </c>
      <c r="O979" s="114"/>
      <c r="P979" s="95"/>
      <c r="Q979" s="95"/>
      <c r="R979" s="33"/>
      <c r="S979" s="33"/>
    </row>
    <row r="980" spans="1:19" s="31" customFormat="1" x14ac:dyDescent="0.25">
      <c r="A980" s="35"/>
      <c r="B980" s="51" t="s">
        <v>848</v>
      </c>
      <c r="C980" s="35">
        <v>4</v>
      </c>
      <c r="D980" s="55">
        <v>34.643000000000001</v>
      </c>
      <c r="E980" s="102">
        <v>1640</v>
      </c>
      <c r="F980" s="192">
        <v>4296322</v>
      </c>
      <c r="G980" s="41">
        <v>100</v>
      </c>
      <c r="H980" s="50">
        <f t="shared" si="222"/>
        <v>4296322</v>
      </c>
      <c r="I980" s="50">
        <f t="shared" si="221"/>
        <v>0</v>
      </c>
      <c r="J980" s="50">
        <f t="shared" si="212"/>
        <v>2619.7085365853659</v>
      </c>
      <c r="K980" s="50">
        <f t="shared" si="223"/>
        <v>-221.93699721013445</v>
      </c>
      <c r="L980" s="50">
        <f t="shared" si="224"/>
        <v>711710.84109276021</v>
      </c>
      <c r="M980" s="50"/>
      <c r="N980" s="50">
        <f t="shared" si="225"/>
        <v>711710.84109276021</v>
      </c>
      <c r="O980" s="114"/>
      <c r="P980" s="95"/>
      <c r="Q980" s="95"/>
      <c r="R980" s="33"/>
      <c r="S980" s="33"/>
    </row>
    <row r="981" spans="1:19" s="31" customFormat="1" x14ac:dyDescent="0.25">
      <c r="A981" s="35"/>
      <c r="B981" s="51" t="s">
        <v>669</v>
      </c>
      <c r="C981" s="35">
        <v>4</v>
      </c>
      <c r="D981" s="55">
        <v>29.909899999999997</v>
      </c>
      <c r="E981" s="102">
        <v>1454</v>
      </c>
      <c r="F981" s="192">
        <v>662494.4</v>
      </c>
      <c r="G981" s="41">
        <v>100</v>
      </c>
      <c r="H981" s="50">
        <f t="shared" si="222"/>
        <v>662494.4</v>
      </c>
      <c r="I981" s="50">
        <f t="shared" si="221"/>
        <v>0</v>
      </c>
      <c r="J981" s="50">
        <f t="shared" si="212"/>
        <v>455.63576341127924</v>
      </c>
      <c r="K981" s="50">
        <f t="shared" si="223"/>
        <v>1942.1357759639523</v>
      </c>
      <c r="L981" s="50">
        <f t="shared" si="224"/>
        <v>2200301.5142353866</v>
      </c>
      <c r="M981" s="50"/>
      <c r="N981" s="50">
        <f t="shared" si="225"/>
        <v>2200301.5142353866</v>
      </c>
      <c r="O981" s="114"/>
      <c r="P981" s="95"/>
      <c r="Q981" s="95"/>
      <c r="R981" s="33"/>
      <c r="S981" s="33"/>
    </row>
    <row r="982" spans="1:19" s="31" customFormat="1" x14ac:dyDescent="0.25">
      <c r="A982" s="35"/>
      <c r="B982" s="51" t="s">
        <v>670</v>
      </c>
      <c r="C982" s="35">
        <v>4</v>
      </c>
      <c r="D982" s="55">
        <v>22.201699999999999</v>
      </c>
      <c r="E982" s="102">
        <v>950</v>
      </c>
      <c r="F982" s="192">
        <v>530533.4</v>
      </c>
      <c r="G982" s="41">
        <v>100</v>
      </c>
      <c r="H982" s="50">
        <f t="shared" si="222"/>
        <v>530533.4</v>
      </c>
      <c r="I982" s="50">
        <f t="shared" si="221"/>
        <v>0</v>
      </c>
      <c r="J982" s="50">
        <f t="shared" ref="J982:J1025" si="226">F982/E982</f>
        <v>558.45621052631577</v>
      </c>
      <c r="K982" s="50">
        <f t="shared" si="223"/>
        <v>1839.3153288489157</v>
      </c>
      <c r="L982" s="50">
        <f t="shared" si="224"/>
        <v>1916013.7723618113</v>
      </c>
      <c r="M982" s="50"/>
      <c r="N982" s="50">
        <f t="shared" si="225"/>
        <v>1916013.7723618113</v>
      </c>
      <c r="O982" s="114"/>
      <c r="P982" s="95"/>
      <c r="Q982" s="95"/>
      <c r="R982" s="33"/>
      <c r="S982" s="33"/>
    </row>
    <row r="983" spans="1:19" s="31" customFormat="1" x14ac:dyDescent="0.25">
      <c r="A983" s="35"/>
      <c r="B983" s="51" t="s">
        <v>650</v>
      </c>
      <c r="C983" s="35">
        <v>3</v>
      </c>
      <c r="D983" s="55">
        <v>46.934199999999997</v>
      </c>
      <c r="E983" s="102">
        <v>5159</v>
      </c>
      <c r="F983" s="192">
        <v>23415378.5</v>
      </c>
      <c r="G983" s="41">
        <v>50</v>
      </c>
      <c r="H983" s="50">
        <f t="shared" si="222"/>
        <v>11707689.25</v>
      </c>
      <c r="I983" s="50">
        <f t="shared" si="221"/>
        <v>11707689.25</v>
      </c>
      <c r="J983" s="50">
        <f t="shared" si="226"/>
        <v>4538.7436518705172</v>
      </c>
      <c r="K983" s="50">
        <f t="shared" si="223"/>
        <v>-2140.9721124952857</v>
      </c>
      <c r="L983" s="50">
        <f t="shared" si="224"/>
        <v>1863554.2098598243</v>
      </c>
      <c r="M983" s="50"/>
      <c r="N983" s="50">
        <f t="shared" si="225"/>
        <v>1863554.2098598243</v>
      </c>
      <c r="O983" s="114"/>
      <c r="P983" s="95"/>
      <c r="Q983" s="95"/>
      <c r="R983" s="33"/>
      <c r="S983" s="33"/>
    </row>
    <row r="984" spans="1:19" s="31" customFormat="1" x14ac:dyDescent="0.25">
      <c r="A984" s="35"/>
      <c r="B984" s="51" t="s">
        <v>671</v>
      </c>
      <c r="C984" s="35">
        <v>4</v>
      </c>
      <c r="D984" s="55">
        <v>35.431699999999999</v>
      </c>
      <c r="E984" s="102">
        <v>1055</v>
      </c>
      <c r="F984" s="192">
        <v>565931.30000000005</v>
      </c>
      <c r="G984" s="41">
        <v>100</v>
      </c>
      <c r="H984" s="50">
        <f t="shared" si="222"/>
        <v>565931.30000000005</v>
      </c>
      <c r="I984" s="50">
        <f t="shared" si="221"/>
        <v>0</v>
      </c>
      <c r="J984" s="50">
        <f t="shared" si="226"/>
        <v>536.42777251184839</v>
      </c>
      <c r="K984" s="50">
        <f t="shared" si="223"/>
        <v>1861.3437668633831</v>
      </c>
      <c r="L984" s="50">
        <f t="shared" si="224"/>
        <v>2046046.5138800642</v>
      </c>
      <c r="M984" s="50"/>
      <c r="N984" s="50">
        <f t="shared" si="225"/>
        <v>2046046.5138800642</v>
      </c>
      <c r="O984" s="114"/>
      <c r="P984" s="95"/>
      <c r="Q984" s="95"/>
      <c r="R984" s="33"/>
      <c r="S984" s="33"/>
    </row>
    <row r="985" spans="1:19" s="31" customFormat="1" x14ac:dyDescent="0.25">
      <c r="A985" s="35"/>
      <c r="B985" s="51" t="s">
        <v>672</v>
      </c>
      <c r="C985" s="35">
        <v>4</v>
      </c>
      <c r="D985" s="55">
        <v>23.691500000000005</v>
      </c>
      <c r="E985" s="102">
        <v>1105</v>
      </c>
      <c r="F985" s="192">
        <v>585871.5</v>
      </c>
      <c r="G985" s="41">
        <v>100</v>
      </c>
      <c r="H985" s="50">
        <f t="shared" si="222"/>
        <v>585871.5</v>
      </c>
      <c r="I985" s="50">
        <f t="shared" si="221"/>
        <v>0</v>
      </c>
      <c r="J985" s="50">
        <f t="shared" si="226"/>
        <v>530.2004524886878</v>
      </c>
      <c r="K985" s="50">
        <f t="shared" si="223"/>
        <v>1867.5710868865435</v>
      </c>
      <c r="L985" s="50">
        <f t="shared" si="224"/>
        <v>1995387.807251126</v>
      </c>
      <c r="M985" s="50"/>
      <c r="N985" s="50">
        <f t="shared" si="225"/>
        <v>1995387.807251126</v>
      </c>
      <c r="O985" s="114"/>
      <c r="P985" s="95"/>
      <c r="Q985" s="95"/>
      <c r="R985" s="33"/>
      <c r="S985" s="33"/>
    </row>
    <row r="986" spans="1:19" s="31" customFormat="1" x14ac:dyDescent="0.25">
      <c r="A986" s="35"/>
      <c r="B986" s="51" t="s">
        <v>795</v>
      </c>
      <c r="C986" s="35">
        <v>4</v>
      </c>
      <c r="D986" s="55">
        <v>17.011099999999999</v>
      </c>
      <c r="E986" s="102">
        <v>819</v>
      </c>
      <c r="F986" s="192">
        <v>448931.5</v>
      </c>
      <c r="G986" s="41">
        <v>100</v>
      </c>
      <c r="H986" s="50">
        <f t="shared" si="222"/>
        <v>448931.5</v>
      </c>
      <c r="I986" s="50">
        <f t="shared" si="221"/>
        <v>0</v>
      </c>
      <c r="J986" s="50">
        <f t="shared" si="226"/>
        <v>548.14590964590968</v>
      </c>
      <c r="K986" s="50">
        <f t="shared" si="223"/>
        <v>1849.6256297293216</v>
      </c>
      <c r="L986" s="50">
        <f t="shared" si="224"/>
        <v>1852861.6531125756</v>
      </c>
      <c r="M986" s="50"/>
      <c r="N986" s="50">
        <f t="shared" si="225"/>
        <v>1852861.6531125756</v>
      </c>
      <c r="O986" s="114"/>
      <c r="P986" s="95"/>
      <c r="Q986" s="95"/>
      <c r="R986" s="33"/>
      <c r="S986" s="33"/>
    </row>
    <row r="987" spans="1:19" s="31" customFormat="1" x14ac:dyDescent="0.25">
      <c r="A987" s="35"/>
      <c r="B987" s="51" t="s">
        <v>673</v>
      </c>
      <c r="C987" s="35">
        <v>4</v>
      </c>
      <c r="D987" s="55">
        <v>32.879899999999999</v>
      </c>
      <c r="E987" s="102">
        <v>1761</v>
      </c>
      <c r="F987" s="192">
        <v>1167830</v>
      </c>
      <c r="G987" s="41">
        <v>100</v>
      </c>
      <c r="H987" s="50">
        <f t="shared" si="222"/>
        <v>1167830</v>
      </c>
      <c r="I987" s="50">
        <f t="shared" si="221"/>
        <v>0</v>
      </c>
      <c r="J987" s="50">
        <f t="shared" si="226"/>
        <v>663.16297558205565</v>
      </c>
      <c r="K987" s="50">
        <f t="shared" si="223"/>
        <v>1734.6085637931758</v>
      </c>
      <c r="L987" s="50">
        <f t="shared" si="224"/>
        <v>2144059.7738221092</v>
      </c>
      <c r="M987" s="50"/>
      <c r="N987" s="50">
        <f t="shared" si="225"/>
        <v>2144059.7738221092</v>
      </c>
      <c r="O987" s="114"/>
      <c r="P987" s="95"/>
      <c r="Q987" s="95"/>
      <c r="R987" s="33"/>
      <c r="S987" s="33"/>
    </row>
    <row r="988" spans="1:19" s="31" customFormat="1" x14ac:dyDescent="0.25">
      <c r="A988" s="35"/>
      <c r="B988" s="51" t="s">
        <v>674</v>
      </c>
      <c r="C988" s="35">
        <v>4</v>
      </c>
      <c r="D988" s="55">
        <v>27.189</v>
      </c>
      <c r="E988" s="102">
        <v>517</v>
      </c>
      <c r="F988" s="192">
        <v>404023.8</v>
      </c>
      <c r="G988" s="41">
        <v>100</v>
      </c>
      <c r="H988" s="50">
        <f t="shared" si="222"/>
        <v>404023.8</v>
      </c>
      <c r="I988" s="50">
        <f t="shared" si="221"/>
        <v>0</v>
      </c>
      <c r="J988" s="50">
        <f t="shared" si="226"/>
        <v>781.47736943907159</v>
      </c>
      <c r="K988" s="50">
        <f t="shared" si="223"/>
        <v>1616.29416993616</v>
      </c>
      <c r="L988" s="50">
        <f t="shared" si="224"/>
        <v>1632833.0452081729</v>
      </c>
      <c r="M988" s="50"/>
      <c r="N988" s="50">
        <f t="shared" si="225"/>
        <v>1632833.0452081729</v>
      </c>
      <c r="O988" s="114"/>
      <c r="P988" s="95"/>
      <c r="Q988" s="95"/>
      <c r="R988" s="33"/>
      <c r="S988" s="33"/>
    </row>
    <row r="989" spans="1:19" s="31" customFormat="1" x14ac:dyDescent="0.25">
      <c r="A989" s="35"/>
      <c r="B989" s="4"/>
      <c r="C989" s="4"/>
      <c r="D989" s="55">
        <v>0</v>
      </c>
      <c r="E989" s="104"/>
      <c r="F989" s="42"/>
      <c r="G989" s="41"/>
      <c r="H989" s="42"/>
      <c r="I989" s="32"/>
      <c r="J989" s="32"/>
      <c r="K989" s="50"/>
      <c r="L989" s="50"/>
      <c r="M989" s="50"/>
      <c r="N989" s="50"/>
      <c r="O989" s="114"/>
      <c r="P989" s="95"/>
      <c r="Q989" s="95"/>
      <c r="R989" s="33"/>
      <c r="S989" s="33"/>
    </row>
    <row r="990" spans="1:19" s="31" customFormat="1" x14ac:dyDescent="0.25">
      <c r="A990" s="30" t="s">
        <v>675</v>
      </c>
      <c r="B990" s="43" t="s">
        <v>2</v>
      </c>
      <c r="C990" s="44"/>
      <c r="D990" s="3">
        <v>1082.6210999999998</v>
      </c>
      <c r="E990" s="105">
        <f>E991</f>
        <v>78668</v>
      </c>
      <c r="F990" s="37">
        <f t="shared" ref="F990" si="227">F992</f>
        <v>0</v>
      </c>
      <c r="G990" s="37"/>
      <c r="H990" s="37">
        <f>H992</f>
        <v>30869669.725000001</v>
      </c>
      <c r="I990" s="37">
        <f>I992</f>
        <v>-30869669.725000001</v>
      </c>
      <c r="J990" s="37"/>
      <c r="K990" s="50"/>
      <c r="L990" s="50"/>
      <c r="M990" s="46">
        <f>M992</f>
        <v>33057454.853472516</v>
      </c>
      <c r="N990" s="37">
        <f t="shared" si="225"/>
        <v>33057454.853472516</v>
      </c>
      <c r="O990" s="114"/>
      <c r="P990" s="95"/>
      <c r="Q990" s="95"/>
      <c r="R990" s="33"/>
      <c r="S990" s="33"/>
    </row>
    <row r="991" spans="1:19" s="31" customFormat="1" x14ac:dyDescent="0.25">
      <c r="A991" s="30" t="s">
        <v>675</v>
      </c>
      <c r="B991" s="43" t="s">
        <v>3</v>
      </c>
      <c r="C991" s="44"/>
      <c r="D991" s="3">
        <v>1082.6210999999998</v>
      </c>
      <c r="E991" s="105">
        <f>SUM(E993:E1025)</f>
        <v>78668</v>
      </c>
      <c r="F991" s="37">
        <f t="shared" ref="F991" si="228">SUM(F993:F1025)</f>
        <v>165096049</v>
      </c>
      <c r="G991" s="37"/>
      <c r="H991" s="37">
        <f>SUM(H993:H1025)</f>
        <v>103356709.55</v>
      </c>
      <c r="I991" s="37">
        <f>SUM(I993:I1025)</f>
        <v>61739339.450000003</v>
      </c>
      <c r="J991" s="37"/>
      <c r="K991" s="50"/>
      <c r="L991" s="37">
        <f>SUM(L993:L1025)</f>
        <v>74624818.828107297</v>
      </c>
      <c r="M991" s="50"/>
      <c r="N991" s="37">
        <f t="shared" si="225"/>
        <v>74624818.828107297</v>
      </c>
      <c r="O991" s="114"/>
      <c r="P991" s="95"/>
      <c r="Q991" s="95"/>
      <c r="R991" s="33"/>
      <c r="S991" s="33"/>
    </row>
    <row r="992" spans="1:19" s="31" customFormat="1" x14ac:dyDescent="0.25">
      <c r="A992" s="35"/>
      <c r="B992" s="51" t="s">
        <v>26</v>
      </c>
      <c r="C992" s="35">
        <v>2</v>
      </c>
      <c r="D992" s="5">
        <v>0</v>
      </c>
      <c r="E992" s="108"/>
      <c r="F992" s="50"/>
      <c r="G992" s="41">
        <v>25</v>
      </c>
      <c r="H992" s="50">
        <f>F1022*G992/100</f>
        <v>30869669.725000001</v>
      </c>
      <c r="I992" s="50">
        <f t="shared" ref="I992:I1025" si="229">F992-H992</f>
        <v>-30869669.725000001</v>
      </c>
      <c r="J992" s="50"/>
      <c r="K992" s="50"/>
      <c r="L992" s="50"/>
      <c r="M992" s="50">
        <f>($L$7*$L$8*E990/$L$10)+($L$7*$L$9*D990/$L$11)</f>
        <v>33057454.853472516</v>
      </c>
      <c r="N992" s="50">
        <f t="shared" si="225"/>
        <v>33057454.853472516</v>
      </c>
      <c r="O992" s="114"/>
      <c r="P992" s="95"/>
      <c r="Q992" s="95"/>
      <c r="R992" s="33"/>
      <c r="S992" s="33"/>
    </row>
    <row r="993" spans="1:19" s="31" customFormat="1" x14ac:dyDescent="0.25">
      <c r="A993" s="35"/>
      <c r="B993" s="51" t="s">
        <v>676</v>
      </c>
      <c r="C993" s="35">
        <v>4</v>
      </c>
      <c r="D993" s="55">
        <v>21.037700000000001</v>
      </c>
      <c r="E993" s="102">
        <v>892</v>
      </c>
      <c r="F993" s="193">
        <v>424460.6</v>
      </c>
      <c r="G993" s="41">
        <v>100</v>
      </c>
      <c r="H993" s="50">
        <f t="shared" ref="H993:H1025" si="230">F993*G993/100</f>
        <v>424460.6</v>
      </c>
      <c r="I993" s="50">
        <f t="shared" si="229"/>
        <v>0</v>
      </c>
      <c r="J993" s="50">
        <f t="shared" si="226"/>
        <v>475.85269058295961</v>
      </c>
      <c r="K993" s="50">
        <f t="shared" ref="K993:K1025" si="231">$J$11*$J$19-J993</f>
        <v>1921.9188487922718</v>
      </c>
      <c r="L993" s="50">
        <f t="shared" ref="L993:L1025" si="232">IF(K993&gt;0,$J$7*$J$8*(K993/$K$19),0)+$J$7*$J$9*(E993/$E$19)+$J$7*$J$10*(D993/$D$19)</f>
        <v>1958166.7907666427</v>
      </c>
      <c r="M993" s="50"/>
      <c r="N993" s="50">
        <f t="shared" si="225"/>
        <v>1958166.7907666427</v>
      </c>
      <c r="O993" s="114"/>
      <c r="P993" s="95"/>
      <c r="Q993" s="95"/>
      <c r="R993" s="33"/>
      <c r="S993" s="33"/>
    </row>
    <row r="994" spans="1:19" s="31" customFormat="1" x14ac:dyDescent="0.25">
      <c r="A994" s="35"/>
      <c r="B994" s="51" t="s">
        <v>262</v>
      </c>
      <c r="C994" s="35">
        <v>4</v>
      </c>
      <c r="D994" s="55">
        <v>23.1798</v>
      </c>
      <c r="E994" s="102">
        <v>884</v>
      </c>
      <c r="F994" s="193">
        <v>488787.5</v>
      </c>
      <c r="G994" s="41">
        <v>100</v>
      </c>
      <c r="H994" s="50">
        <f t="shared" si="230"/>
        <v>488787.5</v>
      </c>
      <c r="I994" s="50">
        <f t="shared" si="229"/>
        <v>0</v>
      </c>
      <c r="J994" s="50">
        <f t="shared" si="226"/>
        <v>552.92703619909503</v>
      </c>
      <c r="K994" s="50">
        <f t="shared" si="231"/>
        <v>1844.8445031761364</v>
      </c>
      <c r="L994" s="50">
        <f t="shared" si="232"/>
        <v>1906203.084067842</v>
      </c>
      <c r="M994" s="50"/>
      <c r="N994" s="50">
        <f t="shared" si="225"/>
        <v>1906203.084067842</v>
      </c>
      <c r="O994" s="114"/>
      <c r="P994" s="95"/>
      <c r="Q994" s="95"/>
      <c r="R994" s="33"/>
      <c r="S994" s="33"/>
    </row>
    <row r="995" spans="1:19" s="31" customFormat="1" x14ac:dyDescent="0.25">
      <c r="A995" s="35"/>
      <c r="B995" s="51" t="s">
        <v>677</v>
      </c>
      <c r="C995" s="35">
        <v>4</v>
      </c>
      <c r="D995" s="55">
        <v>33.328400000000002</v>
      </c>
      <c r="E995" s="102">
        <v>1088</v>
      </c>
      <c r="F995" s="193">
        <v>789003.9</v>
      </c>
      <c r="G995" s="41">
        <v>100</v>
      </c>
      <c r="H995" s="50">
        <f t="shared" si="230"/>
        <v>789003.9</v>
      </c>
      <c r="I995" s="50">
        <f t="shared" si="229"/>
        <v>0</v>
      </c>
      <c r="J995" s="50">
        <f t="shared" si="226"/>
        <v>725.18740808823532</v>
      </c>
      <c r="K995" s="50">
        <f t="shared" si="231"/>
        <v>1672.5841312869961</v>
      </c>
      <c r="L995" s="50">
        <f t="shared" si="232"/>
        <v>1890431.4754813416</v>
      </c>
      <c r="M995" s="50"/>
      <c r="N995" s="50">
        <f t="shared" si="225"/>
        <v>1890431.4754813416</v>
      </c>
      <c r="O995" s="114"/>
      <c r="P995" s="95"/>
      <c r="Q995" s="95"/>
      <c r="R995" s="33"/>
      <c r="S995" s="33"/>
    </row>
    <row r="996" spans="1:19" s="31" customFormat="1" x14ac:dyDescent="0.25">
      <c r="A996" s="35"/>
      <c r="B996" s="51" t="s">
        <v>678</v>
      </c>
      <c r="C996" s="35">
        <v>4</v>
      </c>
      <c r="D996" s="55">
        <v>20.331499999999998</v>
      </c>
      <c r="E996" s="102">
        <v>1005</v>
      </c>
      <c r="F996" s="193">
        <v>429136.7</v>
      </c>
      <c r="G996" s="41">
        <v>100</v>
      </c>
      <c r="H996" s="50">
        <f t="shared" si="230"/>
        <v>429136.7</v>
      </c>
      <c r="I996" s="50">
        <f t="shared" si="229"/>
        <v>0</v>
      </c>
      <c r="J996" s="50">
        <f t="shared" si="226"/>
        <v>427.00169154228854</v>
      </c>
      <c r="K996" s="50">
        <f t="shared" si="231"/>
        <v>1970.769847832943</v>
      </c>
      <c r="L996" s="50">
        <f t="shared" si="232"/>
        <v>2028090.4201371777</v>
      </c>
      <c r="M996" s="50"/>
      <c r="N996" s="50">
        <f t="shared" si="225"/>
        <v>2028090.4201371777</v>
      </c>
      <c r="O996" s="114"/>
      <c r="P996" s="95"/>
      <c r="Q996" s="95"/>
      <c r="R996" s="33"/>
      <c r="S996" s="33"/>
    </row>
    <row r="997" spans="1:19" s="31" customFormat="1" x14ac:dyDescent="0.25">
      <c r="A997" s="35"/>
      <c r="B997" s="51" t="s">
        <v>679</v>
      </c>
      <c r="C997" s="35">
        <v>4</v>
      </c>
      <c r="D997" s="55">
        <v>25.04</v>
      </c>
      <c r="E997" s="102">
        <v>1489</v>
      </c>
      <c r="F997" s="193">
        <v>1110238.6000000001</v>
      </c>
      <c r="G997" s="41">
        <v>100</v>
      </c>
      <c r="H997" s="50">
        <f t="shared" si="230"/>
        <v>1110238.6000000001</v>
      </c>
      <c r="I997" s="50">
        <f t="shared" si="229"/>
        <v>0</v>
      </c>
      <c r="J997" s="50">
        <f t="shared" si="226"/>
        <v>745.62699798522499</v>
      </c>
      <c r="K997" s="50">
        <f t="shared" si="231"/>
        <v>1652.1445413900065</v>
      </c>
      <c r="L997" s="50">
        <f t="shared" si="232"/>
        <v>1946511.8882648197</v>
      </c>
      <c r="M997" s="50"/>
      <c r="N997" s="50">
        <f t="shared" si="225"/>
        <v>1946511.8882648197</v>
      </c>
      <c r="O997" s="114"/>
      <c r="P997" s="95"/>
      <c r="Q997" s="95"/>
      <c r="R997" s="33"/>
      <c r="S997" s="33"/>
    </row>
    <row r="998" spans="1:19" s="31" customFormat="1" x14ac:dyDescent="0.25">
      <c r="A998" s="35"/>
      <c r="B998" s="51" t="s">
        <v>849</v>
      </c>
      <c r="C998" s="35">
        <v>4</v>
      </c>
      <c r="D998" s="55">
        <v>24.7498</v>
      </c>
      <c r="E998" s="102">
        <v>1513</v>
      </c>
      <c r="F998" s="193">
        <v>737215.3</v>
      </c>
      <c r="G998" s="41">
        <v>100</v>
      </c>
      <c r="H998" s="50">
        <f t="shared" si="230"/>
        <v>737215.3</v>
      </c>
      <c r="I998" s="50">
        <f t="shared" si="229"/>
        <v>0</v>
      </c>
      <c r="J998" s="50">
        <f t="shared" si="226"/>
        <v>487.25399867812297</v>
      </c>
      <c r="K998" s="50">
        <f t="shared" si="231"/>
        <v>1910.5175406971084</v>
      </c>
      <c r="L998" s="50">
        <f t="shared" si="232"/>
        <v>2161526.0023754034</v>
      </c>
      <c r="M998" s="50"/>
      <c r="N998" s="50">
        <f t="shared" si="225"/>
        <v>2161526.0023754034</v>
      </c>
      <c r="O998" s="114"/>
      <c r="P998" s="95"/>
      <c r="Q998" s="95"/>
      <c r="R998" s="33"/>
      <c r="S998" s="33"/>
    </row>
    <row r="999" spans="1:19" s="31" customFormat="1" x14ac:dyDescent="0.25">
      <c r="A999" s="35"/>
      <c r="B999" s="51" t="s">
        <v>680</v>
      </c>
      <c r="C999" s="35">
        <v>4</v>
      </c>
      <c r="D999" s="55">
        <v>33.558999999999997</v>
      </c>
      <c r="E999" s="102">
        <v>1297</v>
      </c>
      <c r="F999" s="193">
        <v>1099032.8999999999</v>
      </c>
      <c r="G999" s="41">
        <v>100</v>
      </c>
      <c r="H999" s="50">
        <f t="shared" si="230"/>
        <v>1099032.8999999999</v>
      </c>
      <c r="I999" s="50">
        <f t="shared" si="229"/>
        <v>0</v>
      </c>
      <c r="J999" s="50">
        <f t="shared" si="226"/>
        <v>847.36538164996136</v>
      </c>
      <c r="K999" s="50">
        <f t="shared" si="231"/>
        <v>1550.4061577252701</v>
      </c>
      <c r="L999" s="50">
        <f t="shared" si="232"/>
        <v>1856791.0129705062</v>
      </c>
      <c r="M999" s="50"/>
      <c r="N999" s="50">
        <f t="shared" si="225"/>
        <v>1856791.0129705062</v>
      </c>
      <c r="O999" s="114"/>
      <c r="P999" s="95"/>
      <c r="Q999" s="95"/>
      <c r="R999" s="33"/>
      <c r="S999" s="33"/>
    </row>
    <row r="1000" spans="1:19" s="31" customFormat="1" x14ac:dyDescent="0.25">
      <c r="A1000" s="35"/>
      <c r="B1000" s="51" t="s">
        <v>681</v>
      </c>
      <c r="C1000" s="35">
        <v>4</v>
      </c>
      <c r="D1000" s="55">
        <v>28.676200000000001</v>
      </c>
      <c r="E1000" s="102">
        <v>1244</v>
      </c>
      <c r="F1000" s="193">
        <v>729922.5</v>
      </c>
      <c r="G1000" s="41">
        <v>100</v>
      </c>
      <c r="H1000" s="50">
        <f t="shared" si="230"/>
        <v>729922.5</v>
      </c>
      <c r="I1000" s="50">
        <f t="shared" si="229"/>
        <v>0</v>
      </c>
      <c r="J1000" s="50">
        <f t="shared" si="226"/>
        <v>586.75442122186496</v>
      </c>
      <c r="K1000" s="50">
        <f t="shared" si="231"/>
        <v>1811.0171181533665</v>
      </c>
      <c r="L1000" s="50">
        <f t="shared" si="232"/>
        <v>2022261.7913566846</v>
      </c>
      <c r="M1000" s="50"/>
      <c r="N1000" s="50">
        <f t="shared" si="225"/>
        <v>2022261.7913566846</v>
      </c>
      <c r="O1000" s="114"/>
      <c r="P1000" s="95"/>
      <c r="Q1000" s="95"/>
      <c r="R1000" s="33"/>
      <c r="S1000" s="33"/>
    </row>
    <row r="1001" spans="1:19" s="31" customFormat="1" x14ac:dyDescent="0.25">
      <c r="A1001" s="35"/>
      <c r="B1001" s="51" t="s">
        <v>682</v>
      </c>
      <c r="C1001" s="35">
        <v>4</v>
      </c>
      <c r="D1001" s="55">
        <v>35.6203</v>
      </c>
      <c r="E1001" s="102">
        <v>1843</v>
      </c>
      <c r="F1001" s="193">
        <v>1040605.7</v>
      </c>
      <c r="G1001" s="41">
        <v>100</v>
      </c>
      <c r="H1001" s="50">
        <f t="shared" si="230"/>
        <v>1040605.7</v>
      </c>
      <c r="I1001" s="50">
        <f t="shared" si="229"/>
        <v>0</v>
      </c>
      <c r="J1001" s="50">
        <f t="shared" si="226"/>
        <v>564.62599023331518</v>
      </c>
      <c r="K1001" s="50">
        <f t="shared" si="231"/>
        <v>1833.1455491419163</v>
      </c>
      <c r="L1001" s="50">
        <f t="shared" si="232"/>
        <v>2265612.03989588</v>
      </c>
      <c r="M1001" s="50"/>
      <c r="N1001" s="50">
        <f t="shared" si="225"/>
        <v>2265612.03989588</v>
      </c>
      <c r="O1001" s="114"/>
      <c r="P1001" s="95"/>
      <c r="Q1001" s="95"/>
      <c r="R1001" s="33"/>
      <c r="S1001" s="33"/>
    </row>
    <row r="1002" spans="1:19" s="31" customFormat="1" x14ac:dyDescent="0.25">
      <c r="A1002" s="35"/>
      <c r="B1002" s="51" t="s">
        <v>850</v>
      </c>
      <c r="C1002" s="35">
        <v>4</v>
      </c>
      <c r="D1002" s="55">
        <v>22.1511</v>
      </c>
      <c r="E1002" s="102">
        <v>781</v>
      </c>
      <c r="F1002" s="193">
        <v>355142.6</v>
      </c>
      <c r="G1002" s="41">
        <v>100</v>
      </c>
      <c r="H1002" s="50">
        <f t="shared" si="230"/>
        <v>355142.6</v>
      </c>
      <c r="I1002" s="50">
        <f t="shared" si="229"/>
        <v>0</v>
      </c>
      <c r="J1002" s="50">
        <f t="shared" si="226"/>
        <v>454.72804097311138</v>
      </c>
      <c r="K1002" s="50">
        <f t="shared" si="231"/>
        <v>1943.0434984021201</v>
      </c>
      <c r="L1002" s="50">
        <f t="shared" si="232"/>
        <v>1948036.5321833119</v>
      </c>
      <c r="M1002" s="50"/>
      <c r="N1002" s="50">
        <f t="shared" si="225"/>
        <v>1948036.5321833119</v>
      </c>
      <c r="O1002" s="114"/>
      <c r="P1002" s="95"/>
      <c r="Q1002" s="95"/>
      <c r="R1002" s="33"/>
      <c r="S1002" s="33"/>
    </row>
    <row r="1003" spans="1:19" s="31" customFormat="1" x14ac:dyDescent="0.25">
      <c r="A1003" s="35"/>
      <c r="B1003" s="51" t="s">
        <v>683</v>
      </c>
      <c r="C1003" s="35">
        <v>4</v>
      </c>
      <c r="D1003" s="55">
        <v>39.122799999999998</v>
      </c>
      <c r="E1003" s="102">
        <v>1345</v>
      </c>
      <c r="F1003" s="193">
        <v>1186619.3</v>
      </c>
      <c r="G1003" s="41">
        <v>100</v>
      </c>
      <c r="H1003" s="50">
        <f t="shared" si="230"/>
        <v>1186619.3</v>
      </c>
      <c r="I1003" s="50">
        <f t="shared" si="229"/>
        <v>0</v>
      </c>
      <c r="J1003" s="50">
        <f t="shared" si="226"/>
        <v>882.2448327137547</v>
      </c>
      <c r="K1003" s="50">
        <f t="shared" si="231"/>
        <v>1515.5267066614767</v>
      </c>
      <c r="L1003" s="50">
        <f t="shared" si="232"/>
        <v>1876872.3422850319</v>
      </c>
      <c r="M1003" s="50"/>
      <c r="N1003" s="50">
        <f t="shared" si="225"/>
        <v>1876872.3422850319</v>
      </c>
      <c r="O1003" s="114"/>
      <c r="P1003" s="95"/>
      <c r="Q1003" s="95"/>
      <c r="R1003" s="33"/>
      <c r="S1003" s="33"/>
    </row>
    <row r="1004" spans="1:19" s="31" customFormat="1" x14ac:dyDescent="0.25">
      <c r="A1004" s="35"/>
      <c r="B1004" s="51" t="s">
        <v>684</v>
      </c>
      <c r="C1004" s="35">
        <v>4</v>
      </c>
      <c r="D1004" s="55">
        <v>19.480999999999998</v>
      </c>
      <c r="E1004" s="102">
        <v>671</v>
      </c>
      <c r="F1004" s="193">
        <v>375458.3</v>
      </c>
      <c r="G1004" s="41">
        <v>100</v>
      </c>
      <c r="H1004" s="50">
        <f t="shared" si="230"/>
        <v>375458.3</v>
      </c>
      <c r="I1004" s="50">
        <f t="shared" si="229"/>
        <v>0</v>
      </c>
      <c r="J1004" s="50">
        <f t="shared" si="226"/>
        <v>559.55037257824142</v>
      </c>
      <c r="K1004" s="50">
        <f t="shared" si="231"/>
        <v>1838.22116679699</v>
      </c>
      <c r="L1004" s="50">
        <f t="shared" si="232"/>
        <v>1813241.5863642106</v>
      </c>
      <c r="M1004" s="50"/>
      <c r="N1004" s="50">
        <f t="shared" si="225"/>
        <v>1813241.5863642106</v>
      </c>
      <c r="O1004" s="114"/>
      <c r="P1004" s="95"/>
      <c r="Q1004" s="95"/>
      <c r="R1004" s="33"/>
      <c r="S1004" s="33"/>
    </row>
    <row r="1005" spans="1:19" s="31" customFormat="1" x14ac:dyDescent="0.25">
      <c r="A1005" s="35"/>
      <c r="B1005" s="51" t="s">
        <v>851</v>
      </c>
      <c r="C1005" s="35">
        <v>4</v>
      </c>
      <c r="D1005" s="55">
        <v>29.972500000000004</v>
      </c>
      <c r="E1005" s="102">
        <v>2395</v>
      </c>
      <c r="F1005" s="193">
        <v>1065779.2</v>
      </c>
      <c r="G1005" s="41">
        <v>100</v>
      </c>
      <c r="H1005" s="50">
        <f t="shared" si="230"/>
        <v>1065779.2</v>
      </c>
      <c r="I1005" s="50">
        <f t="shared" si="229"/>
        <v>0</v>
      </c>
      <c r="J1005" s="50">
        <f t="shared" si="226"/>
        <v>445.00175365344467</v>
      </c>
      <c r="K1005" s="50">
        <f t="shared" si="231"/>
        <v>1952.7697857217868</v>
      </c>
      <c r="L1005" s="50">
        <f t="shared" si="232"/>
        <v>2497427.4193835137</v>
      </c>
      <c r="M1005" s="50"/>
      <c r="N1005" s="50">
        <f t="shared" si="225"/>
        <v>2497427.4193835137</v>
      </c>
      <c r="O1005" s="114"/>
      <c r="P1005" s="95"/>
      <c r="Q1005" s="95"/>
      <c r="R1005" s="33"/>
      <c r="S1005" s="33"/>
    </row>
    <row r="1006" spans="1:19" s="31" customFormat="1" x14ac:dyDescent="0.25">
      <c r="A1006" s="35"/>
      <c r="B1006" s="51" t="s">
        <v>685</v>
      </c>
      <c r="C1006" s="35">
        <v>4</v>
      </c>
      <c r="D1006" s="55">
        <v>29.169099999999997</v>
      </c>
      <c r="E1006" s="102">
        <v>1586</v>
      </c>
      <c r="F1006" s="193">
        <v>641136.9</v>
      </c>
      <c r="G1006" s="41">
        <v>100</v>
      </c>
      <c r="H1006" s="50">
        <f t="shared" si="230"/>
        <v>641136.9</v>
      </c>
      <c r="I1006" s="50">
        <f t="shared" si="229"/>
        <v>0</v>
      </c>
      <c r="J1006" s="50">
        <f t="shared" si="226"/>
        <v>404.24773013871373</v>
      </c>
      <c r="K1006" s="50">
        <f t="shared" si="231"/>
        <v>1993.5238092365178</v>
      </c>
      <c r="L1006" s="50">
        <f t="shared" si="232"/>
        <v>2277889.8846261553</v>
      </c>
      <c r="M1006" s="50"/>
      <c r="N1006" s="50">
        <f t="shared" si="225"/>
        <v>2277889.8846261553</v>
      </c>
      <c r="O1006" s="114"/>
      <c r="P1006" s="95"/>
      <c r="Q1006" s="95"/>
      <c r="R1006" s="33"/>
      <c r="S1006" s="33"/>
    </row>
    <row r="1007" spans="1:19" s="31" customFormat="1" x14ac:dyDescent="0.25">
      <c r="A1007" s="35"/>
      <c r="B1007" s="51" t="s">
        <v>686</v>
      </c>
      <c r="C1007" s="35">
        <v>4</v>
      </c>
      <c r="D1007" s="55">
        <v>43.889899999999997</v>
      </c>
      <c r="E1007" s="102">
        <v>1316</v>
      </c>
      <c r="F1007" s="193">
        <v>669133</v>
      </c>
      <c r="G1007" s="41">
        <v>100</v>
      </c>
      <c r="H1007" s="50">
        <f t="shared" si="230"/>
        <v>669133</v>
      </c>
      <c r="I1007" s="50">
        <f t="shared" si="229"/>
        <v>0</v>
      </c>
      <c r="J1007" s="50">
        <f t="shared" si="226"/>
        <v>508.459726443769</v>
      </c>
      <c r="K1007" s="50">
        <f t="shared" si="231"/>
        <v>1889.3118129314626</v>
      </c>
      <c r="L1007" s="50">
        <f t="shared" si="232"/>
        <v>2199795.3306843559</v>
      </c>
      <c r="M1007" s="50"/>
      <c r="N1007" s="50">
        <f t="shared" si="225"/>
        <v>2199795.3306843559</v>
      </c>
      <c r="O1007" s="114"/>
      <c r="P1007" s="95"/>
      <c r="Q1007" s="95"/>
      <c r="R1007" s="33"/>
      <c r="S1007" s="33"/>
    </row>
    <row r="1008" spans="1:19" s="31" customFormat="1" x14ac:dyDescent="0.25">
      <c r="A1008" s="35"/>
      <c r="B1008" s="51" t="s">
        <v>687</v>
      </c>
      <c r="C1008" s="35">
        <v>4</v>
      </c>
      <c r="D1008" s="55">
        <v>42.471999999999994</v>
      </c>
      <c r="E1008" s="102">
        <v>2533</v>
      </c>
      <c r="F1008" s="193">
        <v>1159180.3999999999</v>
      </c>
      <c r="G1008" s="41">
        <v>100</v>
      </c>
      <c r="H1008" s="50">
        <f t="shared" si="230"/>
        <v>1159180.3999999999</v>
      </c>
      <c r="I1008" s="50">
        <f t="shared" si="229"/>
        <v>0</v>
      </c>
      <c r="J1008" s="50">
        <f t="shared" si="226"/>
        <v>457.63142518752466</v>
      </c>
      <c r="K1008" s="50">
        <f t="shared" si="231"/>
        <v>1940.1401141877068</v>
      </c>
      <c r="L1008" s="50">
        <f t="shared" si="232"/>
        <v>2605054.1066262103</v>
      </c>
      <c r="M1008" s="50"/>
      <c r="N1008" s="50">
        <f t="shared" si="225"/>
        <v>2605054.1066262103</v>
      </c>
      <c r="O1008" s="114"/>
      <c r="P1008" s="95"/>
      <c r="Q1008" s="95"/>
      <c r="R1008" s="33"/>
      <c r="S1008" s="33"/>
    </row>
    <row r="1009" spans="1:19" s="31" customFormat="1" x14ac:dyDescent="0.25">
      <c r="A1009" s="35"/>
      <c r="B1009" s="51" t="s">
        <v>688</v>
      </c>
      <c r="C1009" s="35">
        <v>4</v>
      </c>
      <c r="D1009" s="55">
        <v>37.261499999999998</v>
      </c>
      <c r="E1009" s="102">
        <v>3162</v>
      </c>
      <c r="F1009" s="193">
        <v>1584380</v>
      </c>
      <c r="G1009" s="41">
        <v>100</v>
      </c>
      <c r="H1009" s="50">
        <f t="shared" si="230"/>
        <v>1584380</v>
      </c>
      <c r="I1009" s="50">
        <f t="shared" si="229"/>
        <v>0</v>
      </c>
      <c r="J1009" s="50">
        <f t="shared" si="226"/>
        <v>501.06894370651486</v>
      </c>
      <c r="K1009" s="50">
        <f t="shared" si="231"/>
        <v>1896.7025956687166</v>
      </c>
      <c r="L1009" s="50">
        <f t="shared" si="232"/>
        <v>2730923.9952738238</v>
      </c>
      <c r="M1009" s="50"/>
      <c r="N1009" s="50">
        <f t="shared" si="225"/>
        <v>2730923.9952738238</v>
      </c>
      <c r="O1009" s="114"/>
      <c r="P1009" s="95"/>
      <c r="Q1009" s="95"/>
      <c r="R1009" s="33"/>
      <c r="S1009" s="33"/>
    </row>
    <row r="1010" spans="1:19" s="31" customFormat="1" x14ac:dyDescent="0.25">
      <c r="A1010" s="35"/>
      <c r="B1010" s="51" t="s">
        <v>689</v>
      </c>
      <c r="C1010" s="35">
        <v>4</v>
      </c>
      <c r="D1010" s="55">
        <v>20.51</v>
      </c>
      <c r="E1010" s="102">
        <v>603</v>
      </c>
      <c r="F1010" s="193">
        <v>325438.40000000002</v>
      </c>
      <c r="G1010" s="41">
        <v>100</v>
      </c>
      <c r="H1010" s="50">
        <f t="shared" si="230"/>
        <v>325438.40000000002</v>
      </c>
      <c r="I1010" s="50">
        <f t="shared" si="229"/>
        <v>0</v>
      </c>
      <c r="J1010" s="50">
        <f t="shared" si="226"/>
        <v>539.69883913764511</v>
      </c>
      <c r="K1010" s="50">
        <f t="shared" si="231"/>
        <v>1858.0727002375863</v>
      </c>
      <c r="L1010" s="50">
        <f t="shared" si="232"/>
        <v>1814735.2047627245</v>
      </c>
      <c r="M1010" s="50"/>
      <c r="N1010" s="50">
        <f t="shared" si="225"/>
        <v>1814735.2047627245</v>
      </c>
      <c r="O1010" s="114"/>
      <c r="P1010" s="95"/>
      <c r="Q1010" s="95"/>
      <c r="R1010" s="33"/>
      <c r="S1010" s="33"/>
    </row>
    <row r="1011" spans="1:19" s="31" customFormat="1" x14ac:dyDescent="0.25">
      <c r="A1011" s="35"/>
      <c r="B1011" s="51" t="s">
        <v>690</v>
      </c>
      <c r="C1011" s="35">
        <v>4</v>
      </c>
      <c r="D1011" s="55">
        <v>12.818399999999999</v>
      </c>
      <c r="E1011" s="102">
        <v>1016</v>
      </c>
      <c r="F1011" s="193">
        <v>488121.2</v>
      </c>
      <c r="G1011" s="41">
        <v>100</v>
      </c>
      <c r="H1011" s="50">
        <f t="shared" si="230"/>
        <v>488121.2</v>
      </c>
      <c r="I1011" s="50">
        <f t="shared" si="229"/>
        <v>0</v>
      </c>
      <c r="J1011" s="50">
        <f t="shared" si="226"/>
        <v>480.43425196850393</v>
      </c>
      <c r="K1011" s="50">
        <f t="shared" si="231"/>
        <v>1917.3372874067275</v>
      </c>
      <c r="L1011" s="50">
        <f t="shared" si="232"/>
        <v>1942703.1349349581</v>
      </c>
      <c r="M1011" s="50"/>
      <c r="N1011" s="50">
        <f t="shared" si="225"/>
        <v>1942703.1349349581</v>
      </c>
      <c r="O1011" s="114"/>
      <c r="P1011" s="95"/>
      <c r="Q1011" s="95"/>
      <c r="R1011" s="33"/>
      <c r="S1011" s="33"/>
    </row>
    <row r="1012" spans="1:19" s="31" customFormat="1" x14ac:dyDescent="0.25">
      <c r="A1012" s="35"/>
      <c r="B1012" s="51" t="s">
        <v>691</v>
      </c>
      <c r="C1012" s="35">
        <v>4</v>
      </c>
      <c r="D1012" s="55">
        <v>29.560700000000001</v>
      </c>
      <c r="E1012" s="102">
        <v>604</v>
      </c>
      <c r="F1012" s="193">
        <v>355481.8</v>
      </c>
      <c r="G1012" s="41">
        <v>100</v>
      </c>
      <c r="H1012" s="50">
        <f t="shared" si="230"/>
        <v>355481.8</v>
      </c>
      <c r="I1012" s="50">
        <f t="shared" si="229"/>
        <v>0</v>
      </c>
      <c r="J1012" s="50">
        <f t="shared" si="226"/>
        <v>588.5460264900662</v>
      </c>
      <c r="K1012" s="50">
        <f t="shared" si="231"/>
        <v>1809.2255128851652</v>
      </c>
      <c r="L1012" s="50">
        <f t="shared" si="232"/>
        <v>1830196.151366103</v>
      </c>
      <c r="M1012" s="50"/>
      <c r="N1012" s="50">
        <f t="shared" si="225"/>
        <v>1830196.151366103</v>
      </c>
      <c r="O1012" s="114"/>
      <c r="P1012" s="95"/>
      <c r="Q1012" s="95"/>
      <c r="R1012" s="33"/>
      <c r="S1012" s="33"/>
    </row>
    <row r="1013" spans="1:19" s="31" customFormat="1" x14ac:dyDescent="0.25">
      <c r="A1013" s="35"/>
      <c r="B1013" s="51" t="s">
        <v>692</v>
      </c>
      <c r="C1013" s="35">
        <v>4</v>
      </c>
      <c r="D1013" s="55">
        <v>47.864399999999996</v>
      </c>
      <c r="E1013" s="102">
        <v>1271</v>
      </c>
      <c r="F1013" s="193">
        <v>804922.1</v>
      </c>
      <c r="G1013" s="41">
        <v>100</v>
      </c>
      <c r="H1013" s="50">
        <f t="shared" si="230"/>
        <v>804922.1</v>
      </c>
      <c r="I1013" s="50">
        <f t="shared" si="229"/>
        <v>0</v>
      </c>
      <c r="J1013" s="50">
        <f t="shared" si="226"/>
        <v>633.29826907946494</v>
      </c>
      <c r="K1013" s="50">
        <f t="shared" si="231"/>
        <v>1764.4732702957665</v>
      </c>
      <c r="L1013" s="50">
        <f t="shared" si="232"/>
        <v>2108871.9100294672</v>
      </c>
      <c r="M1013" s="50"/>
      <c r="N1013" s="50">
        <f t="shared" si="225"/>
        <v>2108871.9100294672</v>
      </c>
      <c r="O1013" s="114"/>
      <c r="P1013" s="95"/>
      <c r="Q1013" s="95"/>
      <c r="R1013" s="33"/>
      <c r="S1013" s="33"/>
    </row>
    <row r="1014" spans="1:19" s="31" customFormat="1" x14ac:dyDescent="0.25">
      <c r="A1014" s="35"/>
      <c r="B1014" s="51" t="s">
        <v>693</v>
      </c>
      <c r="C1014" s="35">
        <v>4</v>
      </c>
      <c r="D1014" s="55">
        <v>3.8826000000000001</v>
      </c>
      <c r="E1014" s="102">
        <v>1719</v>
      </c>
      <c r="F1014" s="193">
        <v>2626960.2999999998</v>
      </c>
      <c r="G1014" s="41">
        <v>100</v>
      </c>
      <c r="H1014" s="50">
        <f t="shared" si="230"/>
        <v>2626960.2999999998</v>
      </c>
      <c r="I1014" s="50">
        <f t="shared" si="229"/>
        <v>0</v>
      </c>
      <c r="J1014" s="50">
        <f t="shared" si="226"/>
        <v>1528.1909831297264</v>
      </c>
      <c r="K1014" s="50">
        <f t="shared" si="231"/>
        <v>869.58055624550502</v>
      </c>
      <c r="L1014" s="50">
        <f t="shared" si="232"/>
        <v>1254659.3045980101</v>
      </c>
      <c r="M1014" s="50"/>
      <c r="N1014" s="50">
        <f t="shared" si="225"/>
        <v>1254659.3045980101</v>
      </c>
      <c r="O1014" s="114"/>
      <c r="P1014" s="95"/>
      <c r="Q1014" s="95"/>
      <c r="R1014" s="33"/>
      <c r="S1014" s="33"/>
    </row>
    <row r="1015" spans="1:19" s="31" customFormat="1" x14ac:dyDescent="0.25">
      <c r="A1015" s="35"/>
      <c r="B1015" s="51" t="s">
        <v>694</v>
      </c>
      <c r="C1015" s="35">
        <v>4</v>
      </c>
      <c r="D1015" s="55">
        <v>45.011000000000003</v>
      </c>
      <c r="E1015" s="102">
        <v>3176</v>
      </c>
      <c r="F1015" s="193">
        <v>2204740.7999999998</v>
      </c>
      <c r="G1015" s="41">
        <v>100</v>
      </c>
      <c r="H1015" s="50">
        <f t="shared" si="230"/>
        <v>2204740.7999999998</v>
      </c>
      <c r="I1015" s="50">
        <f t="shared" si="229"/>
        <v>0</v>
      </c>
      <c r="J1015" s="50">
        <f t="shared" si="226"/>
        <v>694.18790931989918</v>
      </c>
      <c r="K1015" s="50">
        <f t="shared" si="231"/>
        <v>1703.5836300553324</v>
      </c>
      <c r="L1015" s="50">
        <f t="shared" si="232"/>
        <v>2625556.9507975364</v>
      </c>
      <c r="M1015" s="50"/>
      <c r="N1015" s="50">
        <f t="shared" si="225"/>
        <v>2625556.9507975364</v>
      </c>
      <c r="O1015" s="114"/>
      <c r="P1015" s="95"/>
      <c r="Q1015" s="95"/>
      <c r="R1015" s="33"/>
      <c r="S1015" s="33"/>
    </row>
    <row r="1016" spans="1:19" s="31" customFormat="1" x14ac:dyDescent="0.25">
      <c r="A1016" s="35"/>
      <c r="B1016" s="51" t="s">
        <v>309</v>
      </c>
      <c r="C1016" s="35">
        <v>4</v>
      </c>
      <c r="D1016" s="55">
        <v>45.852299999999993</v>
      </c>
      <c r="E1016" s="102">
        <v>4369</v>
      </c>
      <c r="F1016" s="193">
        <v>3714133.3</v>
      </c>
      <c r="G1016" s="41">
        <v>100</v>
      </c>
      <c r="H1016" s="50">
        <f t="shared" si="230"/>
        <v>3714133.3</v>
      </c>
      <c r="I1016" s="50">
        <f t="shared" si="229"/>
        <v>0</v>
      </c>
      <c r="J1016" s="50">
        <f t="shared" si="226"/>
        <v>850.11062027924004</v>
      </c>
      <c r="K1016" s="50">
        <f t="shared" si="231"/>
        <v>1547.6609190959914</v>
      </c>
      <c r="L1016" s="50">
        <f t="shared" si="232"/>
        <v>2869553.5204447415</v>
      </c>
      <c r="M1016" s="50"/>
      <c r="N1016" s="50">
        <f t="shared" si="225"/>
        <v>2869553.5204447415</v>
      </c>
      <c r="O1016" s="114"/>
      <c r="P1016" s="95"/>
      <c r="Q1016" s="95"/>
      <c r="R1016" s="33"/>
      <c r="S1016" s="33"/>
    </row>
    <row r="1017" spans="1:19" s="31" customFormat="1" x14ac:dyDescent="0.25">
      <c r="A1017" s="35"/>
      <c r="B1017" s="51" t="s">
        <v>695</v>
      </c>
      <c r="C1017" s="35">
        <v>4</v>
      </c>
      <c r="D1017" s="55">
        <v>87.730400000000017</v>
      </c>
      <c r="E1017" s="102">
        <v>1062</v>
      </c>
      <c r="F1017" s="193">
        <v>1500646</v>
      </c>
      <c r="G1017" s="41">
        <v>100</v>
      </c>
      <c r="H1017" s="50">
        <f t="shared" si="230"/>
        <v>1500646</v>
      </c>
      <c r="I1017" s="50">
        <f t="shared" si="229"/>
        <v>0</v>
      </c>
      <c r="J1017" s="50">
        <f t="shared" si="226"/>
        <v>1413.0376647834275</v>
      </c>
      <c r="K1017" s="50">
        <f t="shared" si="231"/>
        <v>984.7338745918039</v>
      </c>
      <c r="L1017" s="50">
        <f t="shared" si="232"/>
        <v>1654017.1840653997</v>
      </c>
      <c r="M1017" s="50"/>
      <c r="N1017" s="50">
        <f t="shared" si="225"/>
        <v>1654017.1840653997</v>
      </c>
      <c r="O1017" s="114"/>
      <c r="P1017" s="95"/>
      <c r="Q1017" s="95"/>
      <c r="R1017" s="33"/>
      <c r="S1017" s="33"/>
    </row>
    <row r="1018" spans="1:19" s="31" customFormat="1" x14ac:dyDescent="0.25">
      <c r="A1018" s="35"/>
      <c r="B1018" s="51" t="s">
        <v>696</v>
      </c>
      <c r="C1018" s="35">
        <v>4</v>
      </c>
      <c r="D1018" s="55">
        <v>56.395799999999994</v>
      </c>
      <c r="E1018" s="102">
        <v>3853</v>
      </c>
      <c r="F1018" s="193">
        <v>7170135.2999999998</v>
      </c>
      <c r="G1018" s="41">
        <v>100</v>
      </c>
      <c r="H1018" s="50">
        <f t="shared" si="230"/>
        <v>7170135.2999999998</v>
      </c>
      <c r="I1018" s="50">
        <f t="shared" si="229"/>
        <v>0</v>
      </c>
      <c r="J1018" s="50">
        <f t="shared" si="226"/>
        <v>1860.9227355307553</v>
      </c>
      <c r="K1018" s="50">
        <f t="shared" si="231"/>
        <v>536.84880384447615</v>
      </c>
      <c r="L1018" s="50">
        <f t="shared" si="232"/>
        <v>1956034.1792801572</v>
      </c>
      <c r="M1018" s="50"/>
      <c r="N1018" s="50">
        <f t="shared" si="225"/>
        <v>1956034.1792801572</v>
      </c>
      <c r="O1018" s="114"/>
      <c r="P1018" s="95"/>
      <c r="Q1018" s="95"/>
      <c r="R1018" s="33"/>
      <c r="S1018" s="33"/>
    </row>
    <row r="1019" spans="1:19" s="31" customFormat="1" x14ac:dyDescent="0.25">
      <c r="A1019" s="35"/>
      <c r="B1019" s="51" t="s">
        <v>697</v>
      </c>
      <c r="C1019" s="35">
        <v>4</v>
      </c>
      <c r="D1019" s="55">
        <v>31.199499999999997</v>
      </c>
      <c r="E1019" s="102">
        <v>804</v>
      </c>
      <c r="F1019" s="193">
        <v>397906.1</v>
      </c>
      <c r="G1019" s="41">
        <v>100</v>
      </c>
      <c r="H1019" s="50">
        <f t="shared" si="230"/>
        <v>397906.1</v>
      </c>
      <c r="I1019" s="50">
        <f t="shared" si="229"/>
        <v>0</v>
      </c>
      <c r="J1019" s="50">
        <f t="shared" si="226"/>
        <v>494.90808457711438</v>
      </c>
      <c r="K1019" s="50">
        <f t="shared" si="231"/>
        <v>1902.8634547981171</v>
      </c>
      <c r="L1019" s="50">
        <f t="shared" si="232"/>
        <v>1977244.8615897333</v>
      </c>
      <c r="M1019" s="50"/>
      <c r="N1019" s="50">
        <f t="shared" si="225"/>
        <v>1977244.8615897333</v>
      </c>
      <c r="O1019" s="114"/>
      <c r="P1019" s="95"/>
      <c r="Q1019" s="95"/>
      <c r="R1019" s="33"/>
      <c r="S1019" s="33"/>
    </row>
    <row r="1020" spans="1:19" s="31" customFormat="1" x14ac:dyDescent="0.25">
      <c r="A1020" s="35"/>
      <c r="B1020" s="51" t="s">
        <v>698</v>
      </c>
      <c r="C1020" s="35">
        <v>4</v>
      </c>
      <c r="D1020" s="55">
        <v>22.257800000000003</v>
      </c>
      <c r="E1020" s="102">
        <v>705</v>
      </c>
      <c r="F1020" s="193">
        <v>449452.4</v>
      </c>
      <c r="G1020" s="41">
        <v>100</v>
      </c>
      <c r="H1020" s="50">
        <f t="shared" si="230"/>
        <v>449452.4</v>
      </c>
      <c r="I1020" s="50">
        <f t="shared" si="229"/>
        <v>0</v>
      </c>
      <c r="J1020" s="50">
        <f t="shared" si="226"/>
        <v>637.52113475177305</v>
      </c>
      <c r="K1020" s="50">
        <f t="shared" si="231"/>
        <v>1760.2504046234585</v>
      </c>
      <c r="L1020" s="50">
        <f t="shared" si="232"/>
        <v>1777250.690141445</v>
      </c>
      <c r="M1020" s="50"/>
      <c r="N1020" s="50">
        <f t="shared" si="225"/>
        <v>1777250.690141445</v>
      </c>
      <c r="O1020" s="114"/>
      <c r="P1020" s="95"/>
      <c r="Q1020" s="95"/>
      <c r="R1020" s="33"/>
      <c r="S1020" s="33"/>
    </row>
    <row r="1021" spans="1:19" s="31" customFormat="1" x14ac:dyDescent="0.25">
      <c r="A1021" s="35"/>
      <c r="B1021" s="51" t="s">
        <v>699</v>
      </c>
      <c r="C1021" s="35">
        <v>4</v>
      </c>
      <c r="D1021" s="55">
        <v>45.27</v>
      </c>
      <c r="E1021" s="102">
        <v>3494</v>
      </c>
      <c r="F1021" s="193">
        <v>2273162.4</v>
      </c>
      <c r="G1021" s="41">
        <v>100</v>
      </c>
      <c r="H1021" s="50">
        <f t="shared" si="230"/>
        <v>2273162.4</v>
      </c>
      <c r="I1021" s="50">
        <f t="shared" si="229"/>
        <v>0</v>
      </c>
      <c r="J1021" s="50">
        <f t="shared" si="226"/>
        <v>650.59026903262736</v>
      </c>
      <c r="K1021" s="50">
        <f t="shared" si="231"/>
        <v>1747.181270342604</v>
      </c>
      <c r="L1021" s="50">
        <f t="shared" si="232"/>
        <v>2759830.6278312965</v>
      </c>
      <c r="M1021" s="50"/>
      <c r="N1021" s="50">
        <f t="shared" si="225"/>
        <v>2759830.6278312965</v>
      </c>
      <c r="O1021" s="114"/>
      <c r="P1021" s="95"/>
      <c r="Q1021" s="95"/>
      <c r="R1021" s="33"/>
      <c r="S1021" s="33"/>
    </row>
    <row r="1022" spans="1:19" s="31" customFormat="1" x14ac:dyDescent="0.25">
      <c r="A1022" s="35"/>
      <c r="B1022" s="51" t="s">
        <v>885</v>
      </c>
      <c r="C1022" s="35">
        <v>3</v>
      </c>
      <c r="D1022" s="55">
        <v>16.429500000000001</v>
      </c>
      <c r="E1022" s="102">
        <v>24760</v>
      </c>
      <c r="F1022" s="193">
        <v>123478678.90000001</v>
      </c>
      <c r="G1022" s="41">
        <v>50</v>
      </c>
      <c r="H1022" s="50">
        <f t="shared" si="230"/>
        <v>61739339.450000003</v>
      </c>
      <c r="I1022" s="50">
        <f t="shared" si="229"/>
        <v>61739339.450000003</v>
      </c>
      <c r="J1022" s="50">
        <f t="shared" si="226"/>
        <v>4987.0225726978997</v>
      </c>
      <c r="K1022" s="50">
        <f t="shared" si="231"/>
        <v>-2589.2510333226683</v>
      </c>
      <c r="L1022" s="50">
        <f t="shared" si="232"/>
        <v>7680729.583429982</v>
      </c>
      <c r="M1022" s="50"/>
      <c r="N1022" s="50">
        <f t="shared" si="225"/>
        <v>7680729.583429982</v>
      </c>
      <c r="O1022" s="114"/>
      <c r="P1022" s="95"/>
      <c r="Q1022" s="95"/>
      <c r="R1022" s="33"/>
      <c r="S1022" s="33"/>
    </row>
    <row r="1023" spans="1:19" s="31" customFormat="1" x14ac:dyDescent="0.25">
      <c r="A1023" s="35"/>
      <c r="B1023" s="51" t="s">
        <v>852</v>
      </c>
      <c r="C1023" s="35">
        <v>4</v>
      </c>
      <c r="D1023" s="55">
        <v>18.29</v>
      </c>
      <c r="E1023" s="102">
        <v>1163</v>
      </c>
      <c r="F1023" s="193">
        <v>655746.69999999995</v>
      </c>
      <c r="G1023" s="41">
        <v>100</v>
      </c>
      <c r="H1023" s="50">
        <f t="shared" si="230"/>
        <v>655746.69999999995</v>
      </c>
      <c r="I1023" s="50">
        <f t="shared" si="229"/>
        <v>0</v>
      </c>
      <c r="J1023" s="50">
        <f t="shared" si="226"/>
        <v>563.84067067927765</v>
      </c>
      <c r="K1023" s="50">
        <f t="shared" si="231"/>
        <v>1833.9308686959539</v>
      </c>
      <c r="L1023" s="50">
        <f t="shared" si="232"/>
        <v>1953206.9941668066</v>
      </c>
      <c r="M1023" s="50"/>
      <c r="N1023" s="50">
        <f t="shared" si="225"/>
        <v>1953206.9941668066</v>
      </c>
      <c r="O1023" s="114"/>
      <c r="P1023" s="95"/>
      <c r="Q1023" s="95"/>
      <c r="R1023" s="33"/>
      <c r="S1023" s="33"/>
    </row>
    <row r="1024" spans="1:19" s="31" customFormat="1" x14ac:dyDescent="0.25">
      <c r="A1024" s="35"/>
      <c r="B1024" s="51" t="s">
        <v>700</v>
      </c>
      <c r="C1024" s="35">
        <v>4</v>
      </c>
      <c r="D1024" s="55">
        <v>51.766099999999994</v>
      </c>
      <c r="E1024" s="102">
        <v>2431</v>
      </c>
      <c r="F1024" s="193">
        <v>2323000.6</v>
      </c>
      <c r="G1024" s="41">
        <v>100</v>
      </c>
      <c r="H1024" s="50">
        <f t="shared" si="230"/>
        <v>2323000.6</v>
      </c>
      <c r="I1024" s="50">
        <f t="shared" si="229"/>
        <v>0</v>
      </c>
      <c r="J1024" s="50">
        <f t="shared" si="226"/>
        <v>955.5740847387907</v>
      </c>
      <c r="K1024" s="50">
        <f t="shared" si="231"/>
        <v>1442.1974546364409</v>
      </c>
      <c r="L1024" s="50">
        <f t="shared" si="232"/>
        <v>2226440.9483062122</v>
      </c>
      <c r="M1024" s="50"/>
      <c r="N1024" s="50">
        <f t="shared" si="225"/>
        <v>2226440.9483062122</v>
      </c>
      <c r="O1024" s="114"/>
      <c r="P1024" s="95"/>
      <c r="Q1024" s="95"/>
      <c r="R1024" s="33"/>
      <c r="S1024" s="33"/>
    </row>
    <row r="1025" spans="1:19" s="31" customFormat="1" ht="15.75" thickBot="1" x14ac:dyDescent="0.3">
      <c r="A1025" s="35"/>
      <c r="B1025" s="51" t="s">
        <v>853</v>
      </c>
      <c r="C1025" s="35">
        <v>4</v>
      </c>
      <c r="D1025" s="55">
        <v>38.74</v>
      </c>
      <c r="E1025" s="109">
        <v>2594</v>
      </c>
      <c r="F1025" s="193">
        <v>2442289.2999999998</v>
      </c>
      <c r="G1025" s="41">
        <v>100</v>
      </c>
      <c r="H1025" s="50">
        <f t="shared" si="230"/>
        <v>2442289.2999999998</v>
      </c>
      <c r="I1025" s="50">
        <f t="shared" si="229"/>
        <v>0</v>
      </c>
      <c r="J1025" s="50">
        <f t="shared" si="226"/>
        <v>941.51476484194291</v>
      </c>
      <c r="K1025" s="50">
        <f t="shared" si="231"/>
        <v>1456.2567745332885</v>
      </c>
      <c r="L1025" s="50">
        <f t="shared" si="232"/>
        <v>2208951.8796198131</v>
      </c>
      <c r="M1025" s="50"/>
      <c r="N1025" s="50">
        <f t="shared" si="225"/>
        <v>2208951.8796198131</v>
      </c>
      <c r="O1025" s="114"/>
      <c r="P1025" s="95"/>
      <c r="Q1025" s="95"/>
      <c r="R1025" s="33"/>
      <c r="S1025" s="33"/>
    </row>
    <row r="1026" spans="1:19" x14ac:dyDescent="0.25">
      <c r="F1026" s="62"/>
    </row>
    <row r="1027" spans="1:19" x14ac:dyDescent="0.25">
      <c r="H1027" s="42"/>
    </row>
    <row r="1029" spans="1:19" x14ac:dyDescent="0.25">
      <c r="H1029" s="42"/>
    </row>
  </sheetData>
  <mergeCells count="27"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  <mergeCell ref="B18:C18"/>
    <mergeCell ref="B19:C19"/>
    <mergeCell ref="H13:H15"/>
    <mergeCell ref="A13:A15"/>
    <mergeCell ref="B13:B15"/>
    <mergeCell ref="C13:C15"/>
    <mergeCell ref="D13:D15"/>
    <mergeCell ref="E13:E15"/>
    <mergeCell ref="I13:I15"/>
    <mergeCell ref="J13:J15"/>
    <mergeCell ref="N13:N15"/>
    <mergeCell ref="B17:C17"/>
    <mergeCell ref="K13:K15"/>
    <mergeCell ref="L13:L15"/>
    <mergeCell ref="M13:M15"/>
    <mergeCell ref="F13:F15"/>
    <mergeCell ref="G13:G15"/>
  </mergeCells>
  <pageMargins left="0.15748031496062992" right="0.15748031496062992" top="0.35433070866141736" bottom="0.35433070866141736" header="0.31496062992125984" footer="0.31496062992125984"/>
  <pageSetup paperSize="9" scale="70" fitToWidth="0" fitToHeight="0" orientation="landscape" r:id="rId1"/>
  <headerFooter>
    <oddFooter>&amp;LEx.:Natalia Tabacari
Tel.:26-19&amp;C&amp;P</oddFooter>
  </headerFooter>
  <rowBreaks count="3" manualBreakCount="3">
    <brk id="312" max="16" man="1"/>
    <brk id="572" max="16" man="1"/>
    <brk id="625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Calcul transf 2025</vt:lpstr>
      <vt:lpstr>Calcul transf 2026</vt:lpstr>
      <vt:lpstr>Calcul transf 2027</vt:lpstr>
      <vt:lpstr>'Calcul transf 2025'!Print_Area</vt:lpstr>
      <vt:lpstr>'Calcul transf 2026'!Print_Area</vt:lpstr>
      <vt:lpstr>'Calcul transf 2027'!Print_Area</vt:lpstr>
      <vt:lpstr>'Calcul transf 2025'!Print_Titles</vt:lpstr>
      <vt:lpstr>'Calcul transf 2026'!Print_Titles</vt:lpstr>
      <vt:lpstr>'Calcul transf 2027'!Print_Titles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Tabacari, Natalia</cp:lastModifiedBy>
  <cp:lastPrinted>2024-06-19T10:53:18Z</cp:lastPrinted>
  <dcterms:created xsi:type="dcterms:W3CDTF">2012-10-02T08:06:09Z</dcterms:created>
  <dcterms:modified xsi:type="dcterms:W3CDTF">2024-08-21T07:09:12Z</dcterms:modified>
</cp:coreProperties>
</file>